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ISTADO PAR PUBLICAR"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5" i="2" l="1"/>
  <c r="D354" i="2"/>
  <c r="D353" i="2"/>
  <c r="D352" i="2"/>
  <c r="D296" i="2"/>
  <c r="D294" i="2"/>
  <c r="D274" i="2"/>
  <c r="M359" i="2" l="1"/>
  <c r="M97" i="2"/>
  <c r="F97" i="2"/>
  <c r="M69" i="2"/>
  <c r="F69" i="2"/>
  <c r="M303" i="2"/>
  <c r="M188" i="2"/>
  <c r="M358" i="2"/>
  <c r="J357" i="2"/>
  <c r="L357" i="2" s="1"/>
  <c r="G357" i="2"/>
  <c r="J356" i="2"/>
  <c r="L356" i="2" s="1"/>
  <c r="G356" i="2"/>
  <c r="M356" i="2" s="1"/>
  <c r="L355" i="2"/>
  <c r="M355" i="2" s="1"/>
  <c r="L354" i="2"/>
  <c r="M354" i="2" s="1"/>
  <c r="J354" i="2"/>
  <c r="G354" i="2"/>
  <c r="L353" i="2"/>
  <c r="M353" i="2" s="1"/>
  <c r="J353" i="2"/>
  <c r="G353" i="2"/>
  <c r="J352" i="2"/>
  <c r="F352" i="2"/>
  <c r="G352" i="2" s="1"/>
  <c r="M352" i="2" s="1"/>
  <c r="L351" i="2"/>
  <c r="M351" i="2" s="1"/>
  <c r="J351" i="2"/>
  <c r="I351" i="2"/>
  <c r="G351" i="2"/>
  <c r="J350" i="2"/>
  <c r="I350" i="2"/>
  <c r="L350" i="2" s="1"/>
  <c r="M350" i="2" s="1"/>
  <c r="G350" i="2"/>
  <c r="J349" i="2"/>
  <c r="I349" i="2"/>
  <c r="L349" i="2" s="1"/>
  <c r="M349" i="2" s="1"/>
  <c r="G349" i="2"/>
  <c r="J348" i="2"/>
  <c r="I348" i="2"/>
  <c r="L348" i="2" s="1"/>
  <c r="M348" i="2" s="1"/>
  <c r="G348" i="2"/>
  <c r="L347" i="2"/>
  <c r="M347" i="2" s="1"/>
  <c r="J347" i="2"/>
  <c r="I347" i="2"/>
  <c r="G347" i="2"/>
  <c r="L346" i="2"/>
  <c r="J346" i="2"/>
  <c r="I346" i="2"/>
  <c r="G346" i="2"/>
  <c r="M346" i="2" s="1"/>
  <c r="J345" i="2"/>
  <c r="I345" i="2"/>
  <c r="L345" i="2" s="1"/>
  <c r="M345" i="2" s="1"/>
  <c r="G345" i="2"/>
  <c r="J344" i="2"/>
  <c r="I344" i="2"/>
  <c r="L344" i="2" s="1"/>
  <c r="M344" i="2" s="1"/>
  <c r="G344" i="2"/>
  <c r="L343" i="2"/>
  <c r="M343" i="2" s="1"/>
  <c r="J343" i="2"/>
  <c r="I343" i="2"/>
  <c r="G343" i="2"/>
  <c r="L342" i="2"/>
  <c r="J342" i="2"/>
  <c r="I342" i="2"/>
  <c r="G342" i="2"/>
  <c r="M342" i="2" s="1"/>
  <c r="J341" i="2"/>
  <c r="I341" i="2"/>
  <c r="L341" i="2" s="1"/>
  <c r="M341" i="2" s="1"/>
  <c r="G341" i="2"/>
  <c r="J340" i="2"/>
  <c r="I340" i="2"/>
  <c r="L340" i="2" s="1"/>
  <c r="M340" i="2" s="1"/>
  <c r="G340" i="2"/>
  <c r="L339" i="2"/>
  <c r="M339" i="2" s="1"/>
  <c r="J339" i="2"/>
  <c r="I339" i="2"/>
  <c r="G339" i="2"/>
  <c r="L338" i="2"/>
  <c r="J338" i="2"/>
  <c r="I338" i="2"/>
  <c r="G338" i="2"/>
  <c r="M338" i="2" s="1"/>
  <c r="J337" i="2"/>
  <c r="I337" i="2"/>
  <c r="L337" i="2" s="1"/>
  <c r="M337" i="2" s="1"/>
  <c r="G337" i="2"/>
  <c r="J336" i="2"/>
  <c r="I336" i="2"/>
  <c r="L336" i="2" s="1"/>
  <c r="M336" i="2" s="1"/>
  <c r="G336" i="2"/>
  <c r="L335" i="2"/>
  <c r="M335" i="2" s="1"/>
  <c r="J335" i="2"/>
  <c r="I335" i="2"/>
  <c r="G335" i="2"/>
  <c r="L334" i="2"/>
  <c r="J334" i="2"/>
  <c r="I334" i="2"/>
  <c r="G334" i="2"/>
  <c r="M334" i="2" s="1"/>
  <c r="J333" i="2"/>
  <c r="I333" i="2"/>
  <c r="L333" i="2" s="1"/>
  <c r="M333" i="2" s="1"/>
  <c r="G333" i="2"/>
  <c r="J332" i="2"/>
  <c r="I332" i="2"/>
  <c r="L332" i="2" s="1"/>
  <c r="M332" i="2" s="1"/>
  <c r="G332" i="2"/>
  <c r="L331" i="2"/>
  <c r="M331" i="2" s="1"/>
  <c r="J331" i="2"/>
  <c r="I331" i="2"/>
  <c r="G331" i="2"/>
  <c r="M330" i="2"/>
  <c r="L330" i="2"/>
  <c r="J330" i="2"/>
  <c r="G330" i="2"/>
  <c r="M329" i="2"/>
  <c r="L329" i="2"/>
  <c r="J329" i="2"/>
  <c r="G329" i="2"/>
  <c r="M328" i="2"/>
  <c r="L328" i="2"/>
  <c r="J328" i="2"/>
  <c r="G328" i="2"/>
  <c r="M327" i="2"/>
  <c r="L327" i="2"/>
  <c r="J327" i="2"/>
  <c r="G327" i="2"/>
  <c r="M326" i="2"/>
  <c r="L326" i="2"/>
  <c r="J326" i="2"/>
  <c r="G326" i="2"/>
  <c r="M325" i="2"/>
  <c r="L325" i="2"/>
  <c r="J325" i="2"/>
  <c r="G325" i="2"/>
  <c r="M324" i="2"/>
  <c r="L324" i="2"/>
  <c r="J324" i="2"/>
  <c r="G324" i="2"/>
  <c r="M323" i="2"/>
  <c r="L323" i="2"/>
  <c r="J323" i="2"/>
  <c r="G323" i="2"/>
  <c r="L322" i="2"/>
  <c r="J322" i="2"/>
  <c r="I322" i="2"/>
  <c r="G322" i="2"/>
  <c r="M322" i="2" s="1"/>
  <c r="J321" i="2"/>
  <c r="I321" i="2"/>
  <c r="L321" i="2" s="1"/>
  <c r="M321" i="2" s="1"/>
  <c r="G321" i="2"/>
  <c r="J320" i="2"/>
  <c r="I320" i="2"/>
  <c r="L320" i="2" s="1"/>
  <c r="M320" i="2" s="1"/>
  <c r="G320" i="2"/>
  <c r="L319" i="2"/>
  <c r="M319" i="2" s="1"/>
  <c r="J319" i="2"/>
  <c r="I319" i="2"/>
  <c r="G319" i="2"/>
  <c r="M318" i="2"/>
  <c r="L318" i="2"/>
  <c r="J318" i="2"/>
  <c r="I318" i="2"/>
  <c r="G318" i="2"/>
  <c r="J317" i="2"/>
  <c r="I317" i="2"/>
  <c r="L317" i="2" s="1"/>
  <c r="M317" i="2" s="1"/>
  <c r="G317" i="2"/>
  <c r="J316" i="2"/>
  <c r="I316" i="2"/>
  <c r="L316" i="2" s="1"/>
  <c r="M316" i="2" s="1"/>
  <c r="G316" i="2"/>
  <c r="L315" i="2"/>
  <c r="M315" i="2" s="1"/>
  <c r="J315" i="2"/>
  <c r="I315" i="2"/>
  <c r="G315" i="2"/>
  <c r="L314" i="2"/>
  <c r="J314" i="2"/>
  <c r="I314" i="2"/>
  <c r="G314" i="2"/>
  <c r="M314" i="2" s="1"/>
  <c r="J313" i="2"/>
  <c r="I313" i="2"/>
  <c r="L313" i="2" s="1"/>
  <c r="M313" i="2" s="1"/>
  <c r="G313" i="2"/>
  <c r="J312" i="2"/>
  <c r="I312" i="2"/>
  <c r="L312" i="2" s="1"/>
  <c r="M312" i="2" s="1"/>
  <c r="G312" i="2"/>
  <c r="L311" i="2"/>
  <c r="M311" i="2" s="1"/>
  <c r="J311" i="2"/>
  <c r="I311" i="2"/>
  <c r="G311" i="2"/>
  <c r="L310" i="2"/>
  <c r="J310" i="2"/>
  <c r="I310" i="2"/>
  <c r="G310" i="2"/>
  <c r="M310" i="2" s="1"/>
  <c r="J309" i="2"/>
  <c r="I309" i="2"/>
  <c r="L309" i="2" s="1"/>
  <c r="M309" i="2" s="1"/>
  <c r="G309" i="2"/>
  <c r="J308" i="2"/>
  <c r="I308" i="2"/>
  <c r="L308" i="2" s="1"/>
  <c r="M308" i="2" s="1"/>
  <c r="G308" i="2"/>
  <c r="L307" i="2"/>
  <c r="M307" i="2" s="1"/>
  <c r="J307" i="2"/>
  <c r="I307" i="2"/>
  <c r="G307" i="2"/>
  <c r="L306" i="2"/>
  <c r="J306" i="2"/>
  <c r="I306" i="2"/>
  <c r="G306" i="2"/>
  <c r="M306" i="2" s="1"/>
  <c r="J302" i="2"/>
  <c r="M302" i="2" s="1"/>
  <c r="G302" i="2"/>
  <c r="M301" i="2"/>
  <c r="J301" i="2"/>
  <c r="G301" i="2"/>
  <c r="J300" i="2"/>
  <c r="M300" i="2" s="1"/>
  <c r="G300" i="2"/>
  <c r="J299" i="2"/>
  <c r="M299" i="2" s="1"/>
  <c r="G299" i="2"/>
  <c r="L298" i="2"/>
  <c r="M298" i="2" s="1"/>
  <c r="G298" i="2"/>
  <c r="M297" i="2"/>
  <c r="J297" i="2"/>
  <c r="G297" i="2"/>
  <c r="J296" i="2"/>
  <c r="M296" i="2" s="1"/>
  <c r="G296" i="2"/>
  <c r="J295" i="2"/>
  <c r="M295" i="2" s="1"/>
  <c r="G295" i="2"/>
  <c r="G294" i="2"/>
  <c r="M294" i="2" s="1"/>
  <c r="J293" i="2"/>
  <c r="M293" i="2" s="1"/>
  <c r="G293" i="2"/>
  <c r="J292" i="2"/>
  <c r="M292" i="2" s="1"/>
  <c r="G292" i="2"/>
  <c r="J291" i="2"/>
  <c r="M291" i="2" s="1"/>
  <c r="G291" i="2"/>
  <c r="M290" i="2"/>
  <c r="J290" i="2"/>
  <c r="G290" i="2"/>
  <c r="J289" i="2"/>
  <c r="M289" i="2" s="1"/>
  <c r="G289" i="2"/>
  <c r="J288" i="2"/>
  <c r="M288" i="2" s="1"/>
  <c r="G288" i="2"/>
  <c r="J287" i="2"/>
  <c r="M287" i="2" s="1"/>
  <c r="G287" i="2"/>
  <c r="M286" i="2"/>
  <c r="J286" i="2"/>
  <c r="G286" i="2"/>
  <c r="J285" i="2"/>
  <c r="M285" i="2" s="1"/>
  <c r="G285" i="2"/>
  <c r="J284" i="2"/>
  <c r="M284" i="2" s="1"/>
  <c r="G284" i="2"/>
  <c r="J283" i="2"/>
  <c r="M283" i="2" s="1"/>
  <c r="G283" i="2"/>
  <c r="M282" i="2"/>
  <c r="J282" i="2"/>
  <c r="G282" i="2"/>
  <c r="J281" i="2"/>
  <c r="M281" i="2" s="1"/>
  <c r="G281" i="2"/>
  <c r="J280" i="2"/>
  <c r="M280" i="2" s="1"/>
  <c r="G280" i="2"/>
  <c r="J279" i="2"/>
  <c r="M279" i="2" s="1"/>
  <c r="G279" i="2"/>
  <c r="M278" i="2"/>
  <c r="J278" i="2"/>
  <c r="G278" i="2"/>
  <c r="J277" i="2"/>
  <c r="M277" i="2" s="1"/>
  <c r="G277" i="2"/>
  <c r="J276" i="2"/>
  <c r="M276" i="2" s="1"/>
  <c r="G276" i="2"/>
  <c r="J275" i="2"/>
  <c r="M275" i="2" s="1"/>
  <c r="G275" i="2"/>
  <c r="M274" i="2"/>
  <c r="J274" i="2"/>
  <c r="G274" i="2"/>
  <c r="J273" i="2"/>
  <c r="M273" i="2" s="1"/>
  <c r="G273" i="2"/>
  <c r="J272" i="2"/>
  <c r="M272" i="2" s="1"/>
  <c r="G272" i="2"/>
  <c r="J271" i="2"/>
  <c r="M271" i="2" s="1"/>
  <c r="G271" i="2"/>
  <c r="M270" i="2"/>
  <c r="J270" i="2"/>
  <c r="G270" i="2"/>
  <c r="J269" i="2"/>
  <c r="M269" i="2" s="1"/>
  <c r="G269" i="2"/>
  <c r="J268" i="2"/>
  <c r="M268" i="2" s="1"/>
  <c r="G268" i="2"/>
  <c r="J267" i="2"/>
  <c r="M267" i="2" s="1"/>
  <c r="G267" i="2"/>
  <c r="M266" i="2"/>
  <c r="J266" i="2"/>
  <c r="G266" i="2"/>
  <c r="J265" i="2"/>
  <c r="M265" i="2" s="1"/>
  <c r="G265" i="2"/>
  <c r="G264" i="2"/>
  <c r="M264" i="2" s="1"/>
  <c r="M263" i="2"/>
  <c r="J263" i="2"/>
  <c r="G263" i="2"/>
  <c r="J262" i="2"/>
  <c r="M262" i="2" s="1"/>
  <c r="G262" i="2"/>
  <c r="J261" i="2"/>
  <c r="M261" i="2" s="1"/>
  <c r="G261" i="2"/>
  <c r="J260" i="2"/>
  <c r="M260" i="2" s="1"/>
  <c r="G260" i="2"/>
  <c r="M259" i="2"/>
  <c r="J259" i="2"/>
  <c r="G259" i="2"/>
  <c r="J258" i="2"/>
  <c r="M258" i="2" s="1"/>
  <c r="G258" i="2"/>
  <c r="J257" i="2"/>
  <c r="M257" i="2" s="1"/>
  <c r="G257" i="2"/>
  <c r="J256" i="2"/>
  <c r="M256" i="2" s="1"/>
  <c r="G256" i="2"/>
  <c r="M255" i="2"/>
  <c r="J255" i="2"/>
  <c r="G255" i="2"/>
  <c r="J254" i="2"/>
  <c r="M254" i="2" s="1"/>
  <c r="G254" i="2"/>
  <c r="J253" i="2"/>
  <c r="M253" i="2" s="1"/>
  <c r="G253" i="2"/>
  <c r="J252" i="2"/>
  <c r="M252" i="2" s="1"/>
  <c r="G252" i="2"/>
  <c r="M251" i="2"/>
  <c r="J251" i="2"/>
  <c r="G251" i="2"/>
  <c r="J250" i="2"/>
  <c r="M250" i="2" s="1"/>
  <c r="G250" i="2"/>
  <c r="J249" i="2"/>
  <c r="M249" i="2" s="1"/>
  <c r="G249" i="2"/>
  <c r="J248" i="2"/>
  <c r="M248" i="2" s="1"/>
  <c r="G248" i="2"/>
  <c r="M247" i="2"/>
  <c r="J247" i="2"/>
  <c r="G247" i="2"/>
  <c r="J246" i="2"/>
  <c r="M246" i="2" s="1"/>
  <c r="G246" i="2"/>
  <c r="J245" i="2"/>
  <c r="M245" i="2" s="1"/>
  <c r="G245" i="2"/>
  <c r="J244" i="2"/>
  <c r="M244" i="2" s="1"/>
  <c r="G244" i="2"/>
  <c r="M243" i="2"/>
  <c r="J243" i="2"/>
  <c r="G243" i="2"/>
  <c r="J242" i="2"/>
  <c r="M242" i="2" s="1"/>
  <c r="G242" i="2"/>
  <c r="J241" i="2"/>
  <c r="M241" i="2" s="1"/>
  <c r="G241" i="2"/>
  <c r="J240" i="2"/>
  <c r="M240" i="2" s="1"/>
  <c r="G240" i="2"/>
  <c r="M239" i="2"/>
  <c r="J239" i="2"/>
  <c r="G239" i="2"/>
  <c r="J238" i="2"/>
  <c r="M238" i="2" s="1"/>
  <c r="G238" i="2"/>
  <c r="J237" i="2"/>
  <c r="M237" i="2" s="1"/>
  <c r="G237" i="2"/>
  <c r="J236" i="2"/>
  <c r="M236" i="2" s="1"/>
  <c r="G236" i="2"/>
  <c r="M235" i="2"/>
  <c r="J235" i="2"/>
  <c r="G235" i="2"/>
  <c r="J234" i="2"/>
  <c r="M234" i="2" s="1"/>
  <c r="G234" i="2"/>
  <c r="J233" i="2"/>
  <c r="M233" i="2" s="1"/>
  <c r="G233" i="2"/>
  <c r="J232" i="2"/>
  <c r="M232" i="2" s="1"/>
  <c r="G232" i="2"/>
  <c r="M231" i="2"/>
  <c r="J231" i="2"/>
  <c r="G231" i="2"/>
  <c r="J230" i="2"/>
  <c r="M230" i="2" s="1"/>
  <c r="G230" i="2"/>
  <c r="J229" i="2"/>
  <c r="M229" i="2" s="1"/>
  <c r="G229" i="2"/>
  <c r="J228" i="2"/>
  <c r="M228" i="2" s="1"/>
  <c r="G228" i="2"/>
  <c r="J227" i="2"/>
  <c r="G227" i="2"/>
  <c r="J226" i="2"/>
  <c r="G226" i="2"/>
  <c r="M225" i="2"/>
  <c r="J225" i="2"/>
  <c r="G225" i="2"/>
  <c r="J224" i="2"/>
  <c r="M224" i="2" s="1"/>
  <c r="G224" i="2"/>
  <c r="J223" i="2"/>
  <c r="M223" i="2" s="1"/>
  <c r="G223" i="2"/>
  <c r="J222" i="2"/>
  <c r="M222" i="2" s="1"/>
  <c r="G222" i="2"/>
  <c r="M221" i="2"/>
  <c r="J221" i="2"/>
  <c r="G221" i="2"/>
  <c r="L220" i="2"/>
  <c r="M220" i="2" s="1"/>
  <c r="J220" i="2"/>
  <c r="G220" i="2"/>
  <c r="L219" i="2"/>
  <c r="M219" i="2" s="1"/>
  <c r="J219" i="2"/>
  <c r="G219" i="2"/>
  <c r="L218" i="2"/>
  <c r="M218" i="2" s="1"/>
  <c r="J218" i="2"/>
  <c r="G218" i="2"/>
  <c r="L217" i="2"/>
  <c r="M217" i="2" s="1"/>
  <c r="J217" i="2"/>
  <c r="G217" i="2"/>
  <c r="L216" i="2"/>
  <c r="M216" i="2" s="1"/>
  <c r="J216" i="2"/>
  <c r="G216" i="2"/>
  <c r="L215" i="2"/>
  <c r="M215" i="2" s="1"/>
  <c r="J215" i="2"/>
  <c r="G215" i="2"/>
  <c r="L214" i="2"/>
  <c r="M214" i="2" s="1"/>
  <c r="J214" i="2"/>
  <c r="G214" i="2"/>
  <c r="L213" i="2"/>
  <c r="M213" i="2" s="1"/>
  <c r="J213" i="2"/>
  <c r="G213" i="2"/>
  <c r="L212" i="2"/>
  <c r="M212" i="2" s="1"/>
  <c r="J212" i="2"/>
  <c r="G212" i="2"/>
  <c r="L211" i="2"/>
  <c r="M211" i="2" s="1"/>
  <c r="J211" i="2"/>
  <c r="G211" i="2"/>
  <c r="L210" i="2"/>
  <c r="M210" i="2" s="1"/>
  <c r="J210" i="2"/>
  <c r="G210" i="2"/>
  <c r="L209" i="2"/>
  <c r="M209" i="2" s="1"/>
  <c r="J209" i="2"/>
  <c r="G209" i="2"/>
  <c r="L208" i="2"/>
  <c r="M208" i="2" s="1"/>
  <c r="J208" i="2"/>
  <c r="G208" i="2"/>
  <c r="L207" i="2"/>
  <c r="M207" i="2" s="1"/>
  <c r="J207" i="2"/>
  <c r="G207" i="2"/>
  <c r="G206" i="2"/>
  <c r="M206" i="2" s="1"/>
  <c r="J205" i="2"/>
  <c r="L205" i="2" s="1"/>
  <c r="M205" i="2" s="1"/>
  <c r="G205" i="2"/>
  <c r="J204" i="2"/>
  <c r="L204" i="2" s="1"/>
  <c r="M204" i="2" s="1"/>
  <c r="G204" i="2"/>
  <c r="J203" i="2"/>
  <c r="L203" i="2" s="1"/>
  <c r="M203" i="2" s="1"/>
  <c r="G203" i="2"/>
  <c r="J202" i="2"/>
  <c r="L202" i="2" s="1"/>
  <c r="M202" i="2" s="1"/>
  <c r="G202" i="2"/>
  <c r="J201" i="2"/>
  <c r="L201" i="2" s="1"/>
  <c r="M201" i="2" s="1"/>
  <c r="G201" i="2"/>
  <c r="J200" i="2"/>
  <c r="L200" i="2" s="1"/>
  <c r="M200" i="2" s="1"/>
  <c r="G200" i="2"/>
  <c r="J199" i="2"/>
  <c r="L199" i="2" s="1"/>
  <c r="M199" i="2" s="1"/>
  <c r="G199" i="2"/>
  <c r="J198" i="2"/>
  <c r="L198" i="2" s="1"/>
  <c r="M198" i="2" s="1"/>
  <c r="G198" i="2"/>
  <c r="J197" i="2"/>
  <c r="L197" i="2" s="1"/>
  <c r="M197" i="2" s="1"/>
  <c r="G197" i="2"/>
  <c r="J196" i="2"/>
  <c r="L196" i="2" s="1"/>
  <c r="M196" i="2" s="1"/>
  <c r="G196" i="2"/>
  <c r="J195" i="2"/>
  <c r="L195" i="2" s="1"/>
  <c r="M195" i="2" s="1"/>
  <c r="G195" i="2"/>
  <c r="J194" i="2"/>
  <c r="L194" i="2" s="1"/>
  <c r="M194" i="2" s="1"/>
  <c r="G194" i="2"/>
  <c r="J193" i="2"/>
  <c r="L193" i="2" s="1"/>
  <c r="M193" i="2" s="1"/>
  <c r="G193" i="2"/>
  <c r="J192" i="2"/>
  <c r="M192" i="2" s="1"/>
  <c r="G192" i="2"/>
  <c r="M191" i="2"/>
  <c r="J191" i="2"/>
  <c r="G191" i="2"/>
  <c r="J188" i="2"/>
  <c r="G188" i="2"/>
  <c r="J187" i="2"/>
  <c r="M187" i="2" s="1"/>
  <c r="G187" i="2"/>
  <c r="J186" i="2"/>
  <c r="M186" i="2" s="1"/>
  <c r="G186" i="2"/>
  <c r="M184" i="2"/>
  <c r="J184" i="2"/>
  <c r="G184" i="2"/>
  <c r="J183" i="2"/>
  <c r="M183" i="2" s="1"/>
  <c r="G183" i="2"/>
  <c r="J182" i="2"/>
  <c r="M182" i="2" s="1"/>
  <c r="G182" i="2"/>
  <c r="J181" i="2"/>
  <c r="M181" i="2" s="1"/>
  <c r="G181" i="2"/>
  <c r="M180" i="2"/>
  <c r="J180" i="2"/>
  <c r="G180" i="2"/>
  <c r="J179" i="2"/>
  <c r="M179" i="2" s="1"/>
  <c r="G179" i="2"/>
  <c r="J178" i="2"/>
  <c r="M178" i="2" s="1"/>
  <c r="G178" i="2"/>
  <c r="J177" i="2"/>
  <c r="M177" i="2" s="1"/>
  <c r="G177" i="2"/>
  <c r="M176" i="2"/>
  <c r="J176" i="2"/>
  <c r="G176" i="2"/>
  <c r="J175" i="2"/>
  <c r="M175" i="2" s="1"/>
  <c r="G175" i="2"/>
  <c r="J174" i="2"/>
  <c r="M174" i="2" s="1"/>
  <c r="G174" i="2"/>
  <c r="J173" i="2"/>
  <c r="L173" i="2" s="1"/>
  <c r="M173" i="2" s="1"/>
  <c r="G173" i="2"/>
  <c r="J172" i="2"/>
  <c r="L172" i="2" s="1"/>
  <c r="M172" i="2" s="1"/>
  <c r="G172" i="2"/>
  <c r="J171" i="2"/>
  <c r="L171" i="2" s="1"/>
  <c r="M171" i="2" s="1"/>
  <c r="G171" i="2"/>
  <c r="J170" i="2"/>
  <c r="L170" i="2" s="1"/>
  <c r="M170" i="2" s="1"/>
  <c r="G170" i="2"/>
  <c r="J169" i="2"/>
  <c r="L169" i="2" s="1"/>
  <c r="M169" i="2" s="1"/>
  <c r="G169" i="2"/>
  <c r="J168" i="2"/>
  <c r="L168" i="2" s="1"/>
  <c r="M168" i="2" s="1"/>
  <c r="G168" i="2"/>
  <c r="J167" i="2"/>
  <c r="L167" i="2" s="1"/>
  <c r="M167" i="2" s="1"/>
  <c r="G167" i="2"/>
  <c r="J166" i="2"/>
  <c r="L166" i="2" s="1"/>
  <c r="M166" i="2" s="1"/>
  <c r="G166" i="2"/>
  <c r="J165" i="2"/>
  <c r="L165" i="2" s="1"/>
  <c r="M165" i="2" s="1"/>
  <c r="G165" i="2"/>
  <c r="J164" i="2"/>
  <c r="L164" i="2" s="1"/>
  <c r="M164" i="2" s="1"/>
  <c r="G164" i="2"/>
  <c r="J163" i="2"/>
  <c r="L163" i="2" s="1"/>
  <c r="M163" i="2" s="1"/>
  <c r="G163" i="2"/>
  <c r="J162" i="2"/>
  <c r="L162" i="2" s="1"/>
  <c r="M162" i="2" s="1"/>
  <c r="G162" i="2"/>
  <c r="J161" i="2"/>
  <c r="L161" i="2" s="1"/>
  <c r="M161" i="2" s="1"/>
  <c r="G161" i="2"/>
  <c r="J160" i="2"/>
  <c r="L160" i="2" s="1"/>
  <c r="M160" i="2" s="1"/>
  <c r="G160" i="2"/>
  <c r="J159" i="2"/>
  <c r="L159" i="2" s="1"/>
  <c r="M159" i="2" s="1"/>
  <c r="G159" i="2"/>
  <c r="J158" i="2"/>
  <c r="L158" i="2" s="1"/>
  <c r="M158" i="2" s="1"/>
  <c r="G158" i="2"/>
  <c r="J157" i="2"/>
  <c r="M157" i="2" s="1"/>
  <c r="L156" i="2"/>
  <c r="M156" i="2" s="1"/>
  <c r="J156" i="2"/>
  <c r="G156" i="2"/>
  <c r="L155" i="2"/>
  <c r="M155" i="2" s="1"/>
  <c r="J155" i="2"/>
  <c r="G155" i="2"/>
  <c r="L154" i="2"/>
  <c r="M154" i="2" s="1"/>
  <c r="J154" i="2"/>
  <c r="G154" i="2"/>
  <c r="L153" i="2"/>
  <c r="M153" i="2" s="1"/>
  <c r="J153" i="2"/>
  <c r="G153" i="2"/>
  <c r="L152" i="2"/>
  <c r="M152" i="2" s="1"/>
  <c r="J152" i="2"/>
  <c r="G152" i="2"/>
  <c r="L151" i="2"/>
  <c r="M151" i="2" s="1"/>
  <c r="J151" i="2"/>
  <c r="G151" i="2"/>
  <c r="L149" i="2"/>
  <c r="M149" i="2" s="1"/>
  <c r="J149" i="2"/>
  <c r="G149" i="2"/>
  <c r="L147" i="2"/>
  <c r="M147" i="2" s="1"/>
  <c r="J147" i="2"/>
  <c r="G147" i="2"/>
  <c r="L146" i="2"/>
  <c r="M146" i="2" s="1"/>
  <c r="J146" i="2"/>
  <c r="G146" i="2"/>
  <c r="L144" i="2"/>
  <c r="M144" i="2" s="1"/>
  <c r="J144" i="2"/>
  <c r="G144" i="2"/>
  <c r="F142" i="2"/>
  <c r="J142" i="2" s="1"/>
  <c r="L142" i="2" s="1"/>
  <c r="J140" i="2"/>
  <c r="L140" i="2" s="1"/>
  <c r="M140" i="2" s="1"/>
  <c r="G140" i="2"/>
  <c r="M137" i="2"/>
  <c r="J137" i="2"/>
  <c r="J136" i="2"/>
  <c r="L136" i="2" s="1"/>
  <c r="M136" i="2" s="1"/>
  <c r="G136" i="2"/>
  <c r="J135" i="2"/>
  <c r="L135" i="2" s="1"/>
  <c r="M135" i="2" s="1"/>
  <c r="G135" i="2"/>
  <c r="L134" i="2"/>
  <c r="M134" i="2" s="1"/>
  <c r="M133" i="2"/>
  <c r="L133" i="2"/>
  <c r="J133" i="2"/>
  <c r="G133" i="2"/>
  <c r="M132" i="2"/>
  <c r="L132" i="2"/>
  <c r="J132" i="2"/>
  <c r="G132" i="2"/>
  <c r="M131" i="2"/>
  <c r="L131" i="2"/>
  <c r="J131" i="2"/>
  <c r="G131" i="2"/>
  <c r="M130" i="2"/>
  <c r="L130" i="2"/>
  <c r="J130" i="2"/>
  <c r="G130" i="2"/>
  <c r="M129" i="2"/>
  <c r="L129" i="2"/>
  <c r="J129" i="2"/>
  <c r="G129" i="2"/>
  <c r="M128" i="2"/>
  <c r="L128" i="2"/>
  <c r="J128" i="2"/>
  <c r="G128" i="2"/>
  <c r="J126" i="2"/>
  <c r="L126" i="2" s="1"/>
  <c r="M126" i="2" s="1"/>
  <c r="G126" i="2"/>
  <c r="M125" i="2"/>
  <c r="L125" i="2"/>
  <c r="J125" i="2"/>
  <c r="G125" i="2"/>
  <c r="M124" i="2"/>
  <c r="L124" i="2"/>
  <c r="J124" i="2"/>
  <c r="G124" i="2"/>
  <c r="M123" i="2"/>
  <c r="L123" i="2"/>
  <c r="J123" i="2"/>
  <c r="G123" i="2"/>
  <c r="M122" i="2"/>
  <c r="L122" i="2"/>
  <c r="J122" i="2"/>
  <c r="G122" i="2"/>
  <c r="M121" i="2"/>
  <c r="L121" i="2"/>
  <c r="J121" i="2"/>
  <c r="G121" i="2"/>
  <c r="M120" i="2"/>
  <c r="L120" i="2"/>
  <c r="J120" i="2"/>
  <c r="G120" i="2"/>
  <c r="M119" i="2"/>
  <c r="L119" i="2"/>
  <c r="J119" i="2"/>
  <c r="G119" i="2"/>
  <c r="M118" i="2"/>
  <c r="L118" i="2"/>
  <c r="J118" i="2"/>
  <c r="G118" i="2"/>
  <c r="M117" i="2"/>
  <c r="L117" i="2"/>
  <c r="J117" i="2"/>
  <c r="G117" i="2"/>
  <c r="M116" i="2"/>
  <c r="L116" i="2"/>
  <c r="J116" i="2"/>
  <c r="G116" i="2"/>
  <c r="M115" i="2"/>
  <c r="L115" i="2"/>
  <c r="J115" i="2"/>
  <c r="G115" i="2"/>
  <c r="M114" i="2"/>
  <c r="L114" i="2"/>
  <c r="J114" i="2"/>
  <c r="G114" i="2"/>
  <c r="M113" i="2"/>
  <c r="L113" i="2"/>
  <c r="J113" i="2"/>
  <c r="G113" i="2"/>
  <c r="M112" i="2"/>
  <c r="L112" i="2"/>
  <c r="J112" i="2"/>
  <c r="G112" i="2"/>
  <c r="M111" i="2"/>
  <c r="L111" i="2"/>
  <c r="J111" i="2"/>
  <c r="G111" i="2"/>
  <c r="M110" i="2"/>
  <c r="L110" i="2"/>
  <c r="J110" i="2"/>
  <c r="G110" i="2"/>
  <c r="M109" i="2"/>
  <c r="L109" i="2"/>
  <c r="J109" i="2"/>
  <c r="G109" i="2"/>
  <c r="M108" i="2"/>
  <c r="L108" i="2"/>
  <c r="J108" i="2"/>
  <c r="G108" i="2"/>
  <c r="M107" i="2"/>
  <c r="L107" i="2"/>
  <c r="J107" i="2"/>
  <c r="G107" i="2"/>
  <c r="M106" i="2"/>
  <c r="L106" i="2"/>
  <c r="J106" i="2"/>
  <c r="G106" i="2"/>
  <c r="M105" i="2"/>
  <c r="L105" i="2"/>
  <c r="J105" i="2"/>
  <c r="G105" i="2"/>
  <c r="M104" i="2"/>
  <c r="L104" i="2"/>
  <c r="J104" i="2"/>
  <c r="G104" i="2"/>
  <c r="M103" i="2"/>
  <c r="L103" i="2"/>
  <c r="J103" i="2"/>
  <c r="G103" i="2"/>
  <c r="M102" i="2"/>
  <c r="L102" i="2"/>
  <c r="J102" i="2"/>
  <c r="G102" i="2"/>
  <c r="M101" i="2"/>
  <c r="L101" i="2"/>
  <c r="J101" i="2"/>
  <c r="G101" i="2"/>
  <c r="J100" i="2"/>
  <c r="I100" i="2"/>
  <c r="L100" i="2" s="1"/>
  <c r="M100" i="2" s="1"/>
  <c r="G100" i="2"/>
  <c r="F303" i="2"/>
  <c r="F358" i="2" s="1"/>
  <c r="M357" i="2" l="1"/>
  <c r="M142" i="2"/>
  <c r="G142" i="2"/>
</calcChain>
</file>

<file path=xl/sharedStrings.xml><?xml version="1.0" encoding="utf-8"?>
<sst xmlns="http://schemas.openxmlformats.org/spreadsheetml/2006/main" count="1046" uniqueCount="715">
  <si>
    <t>DEPARTAMENTO DE CONTRALORIA GENERAL DE ADUANAS - DIRECCION DE PROCEDIMIENTOS ADUANEROS</t>
  </si>
  <si>
    <t>N° DE ORDEN</t>
  </si>
  <si>
    <t>ADUANA</t>
  </si>
  <si>
    <t>DESPACHO N°</t>
  </si>
  <si>
    <t>DETALLE</t>
  </si>
  <si>
    <t>BASE DE VENTA</t>
  </si>
  <si>
    <t>CAACUPEMI</t>
  </si>
  <si>
    <t>TER. DE CARGAS KM. 12</t>
  </si>
  <si>
    <t>TERPORT</t>
  </si>
  <si>
    <t>MERCADERIAS CAIDAS EN COMISO CON RETASA DEL 35%</t>
  </si>
  <si>
    <t>ENCARNACIÓN</t>
  </si>
  <si>
    <t>PAKSA</t>
  </si>
  <si>
    <t>A.I. SILVIO PETTIROSSI</t>
  </si>
  <si>
    <t>22002REMA000021C</t>
  </si>
  <si>
    <t>20.000 CASES DE SILICONA PARA CELULAR, SIN MARCA ORIGEN CHINA.
2.000 CARGADORES PARA CELULARA CARCA SMARTI, ORIGEN BRASIL.
1.000 GAFAS DE SOL</t>
  </si>
  <si>
    <t>22002REMA000036X</t>
  </si>
  <si>
    <t>1 HERRAMIENTA MARCA HILTI</t>
  </si>
  <si>
    <t>22002REMA000079P</t>
  </si>
  <si>
    <t>1 RADIADOR</t>
  </si>
  <si>
    <t>22002REMA000084L</t>
  </si>
  <si>
    <t>1 ASTRONOMIK CLS CDD AK-CLSCCD-31, 31 MM- ORIGNE ALEMANIA
1 BOBS KNOBS TELESCOPE, COLLIMATION THUMBSCREWS - MEADE 10" F/8 &amp; F/10 - WITCH SIX FACTORY SECONDARY SCREWS</t>
  </si>
  <si>
    <t>22002REMA000091J</t>
  </si>
  <si>
    <t xml:space="preserve">DANFOSS THERMOSTAT - RIGID SENSOR - RANGE +70/120 ﾰC - CREF: TYPES MBC 8000 AND MBC 8100 UK 
DANFOSS - PRESSURE SWITCH - RANGE -02/+4BAR/-002/T - MADE IN POLAND </t>
  </si>
  <si>
    <t>22002REMA000094M</t>
  </si>
  <si>
    <t>1 KIT DE DISCO DE EMBRAGUE</t>
  </si>
  <si>
    <t>22002REMA000109J</t>
  </si>
  <si>
    <t>1 MOOG SEMIES BRUSHLESS DC MOTOR - TIPO: BN34-25DD-02CH</t>
  </si>
  <si>
    <t>22002REMA000113E</t>
  </si>
  <si>
    <t>1 VYAIRE - VENTILADOR COMPRESSOR ASSEMBLY - USA- MOOG BRUSHLESS DC MOTOR - TIPO: BN34-25DD-02CH - D/C 2030</t>
  </si>
  <si>
    <t>22002REMA000117X</t>
  </si>
  <si>
    <t>8 SECOND HDD CADDY - SERIAL ATA</t>
  </si>
  <si>
    <t>22002REMA000140E</t>
  </si>
  <si>
    <t>1 RUEDA DENTADA (REPUESTO) NUEVO - SIN MARCA -</t>
  </si>
  <si>
    <t>22002REMA000147L</t>
  </si>
  <si>
    <t xml:space="preserve">5 DYNAMON XTEND W500R - MAPEI - 5 BIDONES - ESTADO: 1 BIDON CON AVERIA </t>
  </si>
  <si>
    <t>22002REMA000165L</t>
  </si>
  <si>
    <t>2 INTSAT - MINI IU SERVER MODELO, C1060, MODELO Z39012 - USA</t>
  </si>
  <si>
    <t>22002REMA000169P</t>
  </si>
  <si>
    <t>1 KIT DE REPUESTO (RUEDA DENTADA) - USA</t>
  </si>
  <si>
    <t>22002REMA000181J</t>
  </si>
  <si>
    <t>4 COPEBLACK 690 - LOTE: 11023721 - FERTIMAX INDUSTRIAS Y SERVICIOS SAE (2 UNIDADES) COPEBLACK 450 - LOTE: 11023882 - FERTIMAX INDUSTRIAS Y SERVICIOS SAE (2 UNIDADES)</t>
  </si>
  <si>
    <t>22002REMA000199S</t>
  </si>
  <si>
    <t>3 POLYSEP CARTRIDGE - MARCA: MILLIPORE - USA</t>
  </si>
  <si>
    <t>22002REMA000212E</t>
  </si>
  <si>
    <t>100 MUESTRAS CUERINA EN CATALOGO - HONG KONG</t>
  </si>
  <si>
    <t>22002REMA000225X</t>
  </si>
  <si>
    <t>3 ABRAZADERA COD V10054-002 MARCA: UNIVAIR AIRCRAFT - USA (1 UNIDAD) TUBOS COD V12591-002 MARCA: UNIVAIR AIRCRAFT - USA (2 UNIDADES)</t>
  </si>
  <si>
    <t>22002REMA000239N</t>
  </si>
  <si>
    <t xml:space="preserve">2 SERVIDOR TBS MOI PRO-AMD IPTV STREAMER - MODELO: TBS2951 - CHINA </t>
  </si>
  <si>
    <t>22002REMA000275N</t>
  </si>
  <si>
    <t>74 PLACA MARCA: TOP WAY T3L QUADCORES</t>
  </si>
  <si>
    <t>22002REMA000290K</t>
  </si>
  <si>
    <t>1 GAFAS SIN MARCA</t>
  </si>
  <si>
    <t>22002REMA000311E</t>
  </si>
  <si>
    <t>100 SIM CARD M2M EXPRESS</t>
  </si>
  <si>
    <t>22002REMA000314H</t>
  </si>
  <si>
    <t>100 SIM CARD EXPRESS</t>
  </si>
  <si>
    <t>22002REMA000340G</t>
  </si>
  <si>
    <t>1 REPUESTO PARA AUTO RADIO CON PANTALLA DE 5.7 PULGADAS - SIN MARCA - CHINA</t>
  </si>
  <si>
    <t>22002REMA000428N</t>
  </si>
  <si>
    <t xml:space="preserve">2 UNIDADES TRANSCEPTORES OPTICOS. MODELO: ZXS-Q8ER4ZZZ-00 REV-A ORIGEN CHINA. </t>
  </si>
  <si>
    <t>22002REMA000433J</t>
  </si>
  <si>
    <t>1UNID ARMARIO PLASTICO MED.25X35 VENTANA GRANDE 1UNID ARMARIO PLASTICO MED.25X35 VENTANA GRANDE Y MIRILLA 1UNID ARMARIO PLASTICO MED.25X35 VENTANA PEQUE￑A CONTINUA EN EL CAMPO DE OBSERVACION</t>
  </si>
  <si>
    <t>22002REMA000460J</t>
  </si>
  <si>
    <t xml:space="preserve">200 ADORNOS NAVIDE￑OS - 4 PAQUETES DE 50 UNIDADES C/U, 100 DISPENSER DE PLASTICO PARA TAMBOR DE VAPE,  150 CAJAS DE CARTON PARA VAPE RELX </t>
  </si>
  <si>
    <t>22002REMA000472M</t>
  </si>
  <si>
    <t>CONTROL EXTERNO DE SOROLOGIA, LOTE 0447 - FRASCOS DE 1,5ML C/U.-</t>
  </si>
  <si>
    <t>22002REMA000476Z</t>
  </si>
  <si>
    <t>1 AGALMATOLITO SILICATO DE ALUMINIO, HIDRATADO - CAS NUMERO 12284-46-7, DE 1,100 KILOGRAMOS DE ORGEN BRASIL.-</t>
  </si>
  <si>
    <t>22002REMA000485Z</t>
  </si>
  <si>
    <t>1 COLORANTE ERITRUSINA LACA 35-42%, MARCA: SENSCENT LOTE: 5507604, VENCIMEINTO 04/06/2024, ORIGEN MEXICO DE 6,800 KILOGRAMOS.-</t>
  </si>
  <si>
    <t>22002REMA000480L</t>
  </si>
  <si>
    <t>2.508 CONECTORES - CMC RCPT CONN RIGHT, CPA T4 BLK 63KT NS ORIGEN CHINA</t>
  </si>
  <si>
    <t>22002REMA000488T</t>
  </si>
  <si>
    <t>74 CARCASA PARA CELULAR: REDMI NOTE 7 (14 UNIDADES) - REDMI NOTE 8 PRO (30 UNIDADES) - REDMI 9 (5 UNIDADES) - REDMI 6 PRO (5 UNIDADES) - REDMI C3 (20 UNIDADES)
48 CARCASA PARA CELULAR: MIF 1 (8 UNIDADES) - MIG A2 (10 UNIDADES) - MI CE 9E/A3 (10 UNIDADES) - FOR M20 LG (10 UNIDADES) - FOR MI 10 (10 UNIDADES)
124 CARCASA PARA CELULAR: PIXEL 6PRO (4 UNIDADES) - PIXEL 5 (5 UNIDADES) - PIXEL 6 (5 UNIDADES) - PIXEL 5XL (10 UNIDADES) - PIXEL 2 (50 UNIDADES) - PIXEL 4 (30 UNIDADES) - PIXEL 3A (20 UNIDADES)
88 CARCASA PARA CELULAR: LG K51S (4 UNIDADES) - FOR A80/A90 (10 UNIDADES) - SAMA 2 CORE (4 UNIDADES) - REAL ME 7 (10 UNIDADES) - P20 LITE (40 UNIDADES) - XIAOMI 9T (20 UNIDADES) 
78 CARCASA PARA CELULAR: J4 PRIME (14 UNIDADES) - J7 (25 UNIDADES) - J4 (10 UNIDADES) - J2 PRIME (5 UNIDADES) - J4 CORE (14 UNIDADES) - J8 2018 (10 UNIDADES) - 
60 CARCASA PARA CELULAR: S7 EDGE (10 UNIDADES) - A7 2018 (10 UNIDADES) - Y9 2019 (10 UNIDADES) - A7 2017 (5 UNIDADES) - A5 2018 (10 UNIDADES) - LG K51 (15 UNIDADES) 
20 CARCASA PARA CELULAR: MOTO G60S (5 UNIDADES) - S8 (10 UNIDADES) - NOTE 5 (5 UNIDADES)</t>
  </si>
  <si>
    <t>22002REMA000504X</t>
  </si>
  <si>
    <t>900 BOLAS DE PAPEL, 8 CINTA EN ROLLO</t>
  </si>
  <si>
    <t>22002REMA000506K</t>
  </si>
  <si>
    <t>700 SPLICE PROTECTOR 2,2 MM CADA UNIDAD, 156 PAQUETES CON 50 UNIDADDES CADA UNA, ORIGEN ESPAÑA.-</t>
  </si>
  <si>
    <t>22002REMA000512H</t>
  </si>
  <si>
    <t>2 ROUTER MARCA: ARRIS MODELO: TG2482A ORGEN CHINA.-</t>
  </si>
  <si>
    <t>22002REMA000526M</t>
  </si>
  <si>
    <t>1 GOLDS HELL HS BOX</t>
  </si>
  <si>
    <t>20017REMA000237P</t>
  </si>
  <si>
    <t>1 UNA UNIDAD TRAILER USADO CAPACIDAD: 6600 LIBRAS MODELO: 66 MARCA: TIE DOWN ORIGEN: EE.UU COLOR: PLATA, OBS. NO SE PUDO DETERMINAER AL AÑO DE FABRICACIÓN.</t>
  </si>
  <si>
    <t>20017REMA000241K</t>
  </si>
  <si>
    <t>1 UNA UNIDAD MOTOCICLETA USADA MARCA: HONDA MODELO: SKY VETRO CILINDRADA: 50 C.C. COLOR: NEGRO CHASSIS N° ZDCAF43B0YF175651 ANIO DE FABRICACION: 2000 ORIGEN: ITALIA</t>
  </si>
  <si>
    <t>20018REMA000035M</t>
  </si>
  <si>
    <t>4.000 SPINER SIN MARCA ORIGEN CHINA.
2.520 MUÑECOS DE LA MARCA LUCCAS NERO.</t>
  </si>
  <si>
    <t>22038REMA000058V</t>
  </si>
  <si>
    <t>1 UNIDADES DE MUEBLES DE TOCADOR DE BAÑOS, ORIGEN CHINA.-</t>
  </si>
  <si>
    <t>16019REMA000015Z</t>
  </si>
  <si>
    <t>3 ENVASES DE METAL DE: 946 ML,CON COMBUSTIBLE PARA VEHICULO A (ESCALA) DE RADIO CONTROL, MARCA: VP POWERMASTER, TIPO: RACE TO WIN-R/C MOTORSPORT FUEL-FOR ON-ROAD &amp; OFF-ROAD.- OBS. ESTADO NUEVO, 9% NITRO RACE CAR 9% OIL.-</t>
  </si>
  <si>
    <t>18019REMA000023R</t>
  </si>
  <si>
    <t>1 CAJA CONTENIENDO: 12 TRAJES DE BAÑO (MALLAS DE DAMA) COLOR NEGRO, MARCA:ADIDAS, MODELO:ECONYL, TALLE P. ESTADO NUEVO.</t>
  </si>
  <si>
    <t>PUERTOS Y ESSTIBAJES</t>
  </si>
  <si>
    <t>20032REMA000087P</t>
  </si>
  <si>
    <t xml:space="preserve">1 BATERIA EXTERNA DE IONES DE LITIO (UPS), 1 UNIDAD, MARCA APC, MODELO XBP48RM1U-LI, ORIGEN CHINA .- 
1 UNIDAD DE FUENTE DE PODER, MARCA APC, MODELO SRT2200UXI-LI, ORIGEN CHINA .- </t>
  </si>
  <si>
    <t>22024REMA000008L</t>
  </si>
  <si>
    <t xml:space="preserve">1 UNA UNIDAD DE VEHICULO DE TRANSPORTE DE CARGA, MARCA FORD, MODELO TRANSIT, AÑO 2001, VIN: WF0KXXGBFK1A36963, ORIGEN ALEMANIA .-  </t>
  </si>
  <si>
    <t>18024REMA000006Y</t>
  </si>
  <si>
    <t xml:space="preserve">100 UNIDADES LOS DEMAS MUEBLES DE METAL EN EXHIBIDORES DE ALUMINIO, CANTIDAD: 100 UNIDADES, SIN MARCA, SIN MODELO, ORIGEN CHINA .- </t>
  </si>
  <si>
    <t>SOLUCION LOGISTICA</t>
  </si>
  <si>
    <t>21030REMA000020B</t>
  </si>
  <si>
    <t xml:space="preserve">384 UNIDADES DE SHORT VAQUERO MASCULINO, MARCA: GANSTAR, ORIGEN: BRASIL.- 136UNIDADES DE PANTALON VAQUERO MASCULINO, MARCA: GANSTAR, ORIGEN: BRASIL.-
317 UNIDADES DE BAÑADORES POLIESTER, MARCA: GANGSTAR, ORIGEN: BRASIL.-
696 UNIDADES DE REMERAS T-SHIRT MARCA: GANGSTAR, ORIGEN: BRASIL.- </t>
  </si>
  <si>
    <t>21030REMA000021C</t>
  </si>
  <si>
    <t>40 UNIDADES DE LIMPIADOR VEGETAL KL-420 DUOKOL DE 1 LITRO, MARCA: KEKOL, ORIGEN: ARGENTINA.-</t>
  </si>
  <si>
    <t>21030REMA000078Y</t>
  </si>
  <si>
    <t>1.200 2CAJAS CONTENIENDO 12 PACK DE 50 UNIDADES C/U DE CD-R VIRGEN 700MB 12-52X, MARCA: FOSKA, ORIGEN: CHINA.-</t>
  </si>
  <si>
    <t>21030REMA000107H</t>
  </si>
  <si>
    <t>1 CAJA CON 8 UNIDADES SOLVENTE PARA TINTA - ECO-SOLVENT INK - DX5-ECO, MARCA: GALAXY, ORIGEN: CHINA.-</t>
  </si>
  <si>
    <t>22030REMA000028K</t>
  </si>
  <si>
    <t>4 CAJAS CON 12 UNIDADES DE PISO 41CM X 41CM, MARCA: PORTOBELLO, ORIGEN: BRASIL.-</t>
  </si>
  <si>
    <t>PTO. SEGURO FLUVIAL</t>
  </si>
  <si>
    <t>20032REMA000128L</t>
  </si>
  <si>
    <t>1 UNA UNIDAD DE EJE DIFERENCIAL CON SUSPENCION.,SIN MARCA NI ORIGEN.-</t>
  </si>
  <si>
    <t>22032REMA000015X</t>
  </si>
  <si>
    <t xml:space="preserve">1 UNA UNIDAD CAMIONETA STATION WAGON AUDI Q5, 4.0 TDI QUATTRO,SINIESTRADO CHASSIS N. WAUZZZFY7N2011200., AÑO DE VEHICULO 2022 </t>
  </si>
  <si>
    <t>20032REMA000101C</t>
  </si>
  <si>
    <t xml:space="preserve">10 UNIDADES, HOMOCINETICAS.- 01 LOTE DE TORNILLOS, PERNOS Y TUERCAS.- </t>
  </si>
  <si>
    <t>22032REMA000058P</t>
  </si>
  <si>
    <t xml:space="preserve">1 UNA UNIDAD DE PANEL DE CONTROL USADO MODELO S/N K11. </t>
  </si>
  <si>
    <t>22032REMA000060X</t>
  </si>
  <si>
    <t>1 UNA UNIDAD CONVERTIDOR ESTATICO USADO MODELO H260A MARCA EXEN.</t>
  </si>
  <si>
    <t>TERPORT VILLETA</t>
  </si>
  <si>
    <t>19038REMA000054A</t>
  </si>
  <si>
    <t xml:space="preserve">13 IMPRESORAS MULTIFUNCION, MARCA: XEROX, MODELO: XEW 1.
2 IMPRESORAS MULTIFUNCION, MARCA: XEROX, MODELO: DPS 430 ABA. 
4 IMPRESORAS MULTIFUNCION, MARCA: XEROX, MODELO: XEW8-1.
18 IMPRESORAS MULTIFUNCION, MARCA: XEROX, MODELO: X5050. 
6 IMPRESORAS MULTIFUNCION, MARCA: XEROX, MODELO: BFO-14.
47 FOTOCOPIADORAS, MARCA: XEROX, MODELO: BFO-1.
13 IMPRESORAS, MARCA: XEROX, MODELO: XBG1
3 IMPRESORAS, MARCA: XEROX, MODELO: XEW-1.
10 CONTROLADORES, MARCA: XEROX, MODELO: XGB-3.
2 CONTROLADORES, MARCA: XEROX, MODELO: XEX-3 </t>
  </si>
  <si>
    <t>20038REMA000044Y</t>
  </si>
  <si>
    <t xml:space="preserve">1 UNIDAD SOMMIER, USADO. 1 UNIDAD JAULA PARA AVES, USADO. 1 UNIDAD ARMARIO 5 CAJONES, USADO. 2 UNIDADES MUEBLE DE MADERA, USADO. 1 UNIDAD FARO TRASERO PARA VEHICULO, USADO. 1 PAR RUEDAS PARA MUEBLES CON ACCESORIOS, NUEVOS. 1 UNIDAD SIERRA CIRCULAR MARCA PARKSIDE MODELO PHKS 1350 C2, 1350W, NUEVO. 1 KIT DE DISTRIBUCION PARA VEHICULOS MARCA AIRTEX, NUEVO. 1 UNIDAD PANTALLA PARA PROYECTOR, NUEVO.  </t>
  </si>
  <si>
    <t>20038REMA000125Y</t>
  </si>
  <si>
    <t>10 UNIDADES DE JUNTAS, MARCA: FOTON, ESTADO: NUEVO, ORIGEN: CHINA.  4 UNIDADES DE PARTES PARA SISTEMA DE LEVANTA VIDRIOS, MARCA: FOTON, ESTADO: NUEVO, ORIGEN: CHINA. 1 UNIDAD DE PANEL DE INSTRUMENTOS (TABLERO), MARCA: FOTON, ESTADO: NUEVO, ORIGEN: CHINA. 5 UNIDADES DE CONJUNTO DE FRENO DE MANO CON CABLE, MARCA: FOTON, ESTADO: NUEVO, ORIGEN: CHINA. 3 UNIDADES DE EJE, MARCA: FOTON, ESTADO: NUEVO, ORIGEN: CHINA. 1 UNIDAD DE VARILLA DE DIRECCION, MARCA: FOTON, ESTADO: NUEVO, ORIGEN: CHINA. 1 UNIDAD DE ENTRADA DE LA BOMBA DE ACEITE, MARCA: FOTON, ESTADO: NUEVO, ORIGEN: CHINA. 3 UNIDAD DE PARTE DE CAJA DE CAMBIOS (CABOS CONECTOR), MARCA: FOTON, ESTADO: NUEVO, ORIGEN: CHINA.</t>
  </si>
  <si>
    <t>20038REMA000223N</t>
  </si>
  <si>
    <t>1.320 PLACAS DE ASFALTO PARA AISLAMIENTO ESTADO NUEVEO</t>
  </si>
  <si>
    <t>21038REMA000030K</t>
  </si>
  <si>
    <t>1 UNA UNIDAD DE CAJA DE CAMBIOS COMPLETA PARA RENAULT MASTER 1996 CON SUS PARTES Y ACCESORIOS.</t>
  </si>
  <si>
    <t>21038REMA000043Y</t>
  </si>
  <si>
    <t>13 ENGRANAJE PARA MOLINO EN: RODILLOS, RODILLOS DENTADOS Y ANILLOS.  ESTDO NUEVEO, ORIGEN CHINA.</t>
  </si>
  <si>
    <t>21038REMA000137S</t>
  </si>
  <si>
    <t>1 UNA UNIDAD AUTOMOVIL USADO MARCA MG,MODELO ROVER 25,A￑O FABRICACION 2004,CHASSIS NRO.SARRFMNBM4D774693,COLOR AZUL,MOTOR 16 VALVE TWIN CAM INJECTION,1400 CC.,3 PUERTAS, TRANSMISION MECANICA, ORIGEN RINO UNIDO.-</t>
  </si>
  <si>
    <t>20038REMA000050L</t>
  </si>
  <si>
    <t>1  MUEBLE DE MADERA PARA COCINA, ESTADO NUEVO</t>
  </si>
  <si>
    <t>20038REMA000051M</t>
  </si>
  <si>
    <t>4 MUEBLES DE MADERA PARA COCINA, ESTADO NUEVEO</t>
  </si>
  <si>
    <t>CIUDAD DEL ESTE</t>
  </si>
  <si>
    <t>000001/2022</t>
  </si>
  <si>
    <t xml:space="preserve">1) UNA UNIDAD DE VEHICULO, MARCA HYUNDAI, MODELO: GRACE, AÑO 1994, COLOR AZUL, CHASSIS N° KMJFD37XPRU060604, PAIS DE ORIGEN: KOREA, </t>
  </si>
  <si>
    <t>000006/2022</t>
  </si>
  <si>
    <t xml:space="preserve">5) FARDO0S DE CHALECOS DE SEGURIDAD DE MATERIAL SINTETICO, MARCA EMBRASE, TOTALIZANDO 498 UNIDADES, PAIS DE ORIGEN BRASIL </t>
  </si>
  <si>
    <t>000011/2022</t>
  </si>
  <si>
    <t>33 UNIDADES DE PROTECTOR DE CRISTAL PARA PANTALLA DE CELULARES, PAIS DE ORIGEN CHINA
10 UNIDADES DE ESTUCE PARA TABLET PAIS DE ORIGEN CHINA.
1 UNIDAD CONTIENDO CD PARA PS4 PAIS DE ORIGEN CHINA.
50 UNIDADES DE ACCESORIOS PARA CELULAR PAIS DE ORIGEN CHINA MARCA UNIPHA
179 UNIDADES DE ESTUCHES PARA CELULARES DE PLASTICO, PAIS DE ORIGEN CHINA, MARCA. YOU YOU.-</t>
  </si>
  <si>
    <t>001/2022</t>
  </si>
  <si>
    <t>1356) UNIDADES PANTALONES PARA BEBE DE ALGODÓN, 480) UNIDADES GORRITOS PARA BEBE, 240) PARES DE MIDIAS PARA BEBE DE ALDODN MARCA WIND KEY, 478) UNIDADES ABRIGOS PARA BEBE DE ALGODÓN, 318) UNIDADES REMERAS MANGAS LARGAS PARA BEBE DE ALGODÓN, TODAS PRENDAS DE ORIGEN ARGENTINA.-</t>
  </si>
  <si>
    <t>002/2022</t>
  </si>
  <si>
    <t>380) UNIDADES ABRIDORES DE BEBIDAS CON IMANES, TIPO TAPA, 11) PAQUETES POR 50 UNIDADES ABRIDOS TIPO TAPITAS LLAVEROS, 1) PAQUETE POR 50 UNIDADES LLAVEROS CON LOGO DE MATES, 8) PAQUETES POR 10 UNIDDES PORTA ALCOHOL PARA NIÑOS (LLAVEROS) 16 PAQUETES POR 12 UNIDADES LLAVEROS PARA NIÑOS DIGUJOS ANIMADOS, 129 UNIDADES MANGA BRASO DPORTIVO, 148) UNIDADES BANDERAS CUELLO DEPORTIVO, 10) PAQUETES DE 100 UNIDADES CADA UNO LLAVEROS DE CLUBES DEPORTIVOS</t>
  </si>
  <si>
    <t>0004/2022</t>
  </si>
  <si>
    <t>UNA UNIDAD DE FURGON MRACA RENAULT TRAFIC, AÑO 1996 CHASIS N° 8A1TA13ZZTS008881, ORIGEN ARGENTINA, COLOR BLANCO.-</t>
  </si>
  <si>
    <t>0005/2022</t>
  </si>
  <si>
    <t>VEHICULO: MARCA ASIA, MODELO: TOPIC, AÑO: 1992, CHASIS N° KN3HAS882NK004419, ORIGEN: COREA, COLOR: GRIS OSCURO.-</t>
  </si>
  <si>
    <t>0009/2022</t>
  </si>
  <si>
    <t>UN TANQUE DE HIERRO CON CAPACIDAD APROXIMADA DE 10.000 LITROS</t>
  </si>
  <si>
    <t>0010/2022</t>
  </si>
  <si>
    <t>UNA UNIDAD DE VEHICULO TIPO ST WAGON, MARCA: TOYOTA, MODELO: IPSUN, AÑO: 1998, CHASIS N° SXM107036519, ORIGEN JAPON, COLOR GRIS</t>
  </si>
  <si>
    <t>0014/2022</t>
  </si>
  <si>
    <t>UNA UNIDAD CAMION MARCA: DODGE, MODELO: DP-800, AÑO: 1974, CHASIS N° 3N8E00011F, COLOR AZUL, ORIGEN: ARGENTINA.-</t>
  </si>
  <si>
    <t>0018/2022</t>
  </si>
  <si>
    <t>UNA UNIDAD DE VEHICULO ST WAGON, MARCA TOYOTA, MODLEO IPSUN, AÑO 1998, ORIGEN JAPON, CHASIS N° SXM107025621, COLOR AZUL CON GRIS.</t>
  </si>
  <si>
    <t>CEREGRAL</t>
  </si>
  <si>
    <t>017/2022</t>
  </si>
  <si>
    <r>
      <t xml:space="preserve">UNA UNIDAD DE AUTOMOVIL MARCA VOLKSWAGEN, MODELO PASSAT, COLOR BLANCO, CHASIS N° BTU62013, AÑO 2005, MOVIDO A NAFTA.- </t>
    </r>
    <r>
      <rPr>
        <b/>
        <sz val="7"/>
        <rFont val="Arial"/>
        <family val="2"/>
      </rPr>
      <t>OBS. EN EL ESTADO EN QUE SE ENCUENTRA.-</t>
    </r>
  </si>
  <si>
    <t>024/2022</t>
  </si>
  <si>
    <r>
      <t xml:space="preserve">UNA UNIDAD DE AUTOMOVIL MARCA FORD, MODELO FOCUS, COLOR AZUL, NAFTERO DE 2000 CC.- </t>
    </r>
    <r>
      <rPr>
        <b/>
        <sz val="7"/>
        <rFont val="Arial"/>
        <family val="2"/>
      </rPr>
      <t>OBS. EN EL ESTADO EN QUE SE ENCUENTRA.-</t>
    </r>
  </si>
  <si>
    <t>028/2022</t>
  </si>
  <si>
    <r>
      <t xml:space="preserve">UNA UNIDD AUTOMOVIL, MARCA FORD, MODLEO MONDEO, AÑO 1997, COLOR BORDO, CILINDRADA 2000 CC CHASIS N° WFOFDXGBBUGB18420, MOVIDO A NAFTA.- </t>
    </r>
    <r>
      <rPr>
        <b/>
        <sz val="7"/>
        <rFont val="Arial"/>
        <family val="2"/>
      </rPr>
      <t>OBS. EN EL ESTADO EN QUE SE ENCUENTRA.-</t>
    </r>
  </si>
  <si>
    <t>033/2022</t>
  </si>
  <si>
    <r>
      <t xml:space="preserve">UAN UNIDD DE AUTOMOVIL MARCA FORD, MODELO DEL REY, COLOR GRIS, AÑO 1981, CILINDRADA 1600 CC, CHAPA N° ARX-223.- </t>
    </r>
    <r>
      <rPr>
        <b/>
        <sz val="7"/>
        <rFont val="Arial"/>
        <family val="2"/>
      </rPr>
      <t>OBS. EN EL ESTADO EN QUE SE ENCUENTRA.-</t>
    </r>
  </si>
  <si>
    <t>035/2022</t>
  </si>
  <si>
    <t>UNA UNIDAD DE AUTOMOVIL MARCA FORD, MODELO BELINA, COLOR DORADO, CHASIS N° LB4NUM25165, AÑO 1978, CHAPA N° ADR-342, MOVIDO A NAFTA, CILINDRADA 1.600 CC.- OBS. EN EL ESTADO EN QUE SE ENCUENTRA.-</t>
  </si>
  <si>
    <t>036/2022</t>
  </si>
  <si>
    <r>
      <t xml:space="preserve">UNA UNIDAD DE AUTOMOVIL, MARCA VOLSKWAGEN, MODELO PARATI, COLOR GRIS, CHASIS N° 9BWZZZ30ZIP219319, AÑO 1990, CHAPA N° AAR963. NAFTERO DE 1800CC.- </t>
    </r>
    <r>
      <rPr>
        <b/>
        <sz val="7"/>
        <rFont val="Arial"/>
        <family val="2"/>
      </rPr>
      <t>OBS. EN EL ESTADO EN QUE SE ENCUENTRA.-</t>
    </r>
  </si>
  <si>
    <t>038/2022</t>
  </si>
  <si>
    <r>
      <t xml:space="preserve">UNA FURGONETA, MARCA CHEVROLET, COLOR CHEMA, CHASIS N° BHZ40849, MOVIDO A NAFTA, AÑO 1989, CHAPA N° ARR029.- </t>
    </r>
    <r>
      <rPr>
        <b/>
        <sz val="7"/>
        <rFont val="Arial"/>
        <family val="2"/>
      </rPr>
      <t>OBS. EN EL ESTADO EN QUE SE ENCUENTRA.-</t>
    </r>
  </si>
  <si>
    <t>043/2022</t>
  </si>
  <si>
    <r>
      <t xml:space="preserve">UNA CAMIONETA MARCA NISSAN, MODELO JUNIOR, CHASIS N° L012583, CHAPA N° AII-266, COLOR ROJO, MOVIDO A DIESEL, AÑO 1976.- </t>
    </r>
    <r>
      <rPr>
        <b/>
        <sz val="7"/>
        <rFont val="Arial"/>
        <family val="2"/>
      </rPr>
      <t>OBS. EN EL ESTADO EN QUE SE ENCUENTRA.-</t>
    </r>
  </si>
  <si>
    <t>TOTAL MERCADERIAS CAIDAS EN COMISO</t>
  </si>
  <si>
    <t>TOTAL GENERAL</t>
  </si>
  <si>
    <t>21032REMA000183N</t>
  </si>
  <si>
    <t>UN VEHICULO FRIGORIFICO, MARCA MERCEDES BENZ, COLOR BLANCO, AÑO 2007, CC 2,1, 2 PUERTAS, MODELO  505, DIESEL CHASIS NRO. WDB9061531N333185 ORIGEN: ALEMANIA. CON MOTOR DESARMADO</t>
  </si>
  <si>
    <t>018/2022</t>
  </si>
  <si>
    <r>
      <t xml:space="preserve">UNA UNIDD DE STATION WAGON, MARCA JEEP MODELO, CHEROKEE COLOR VERDE, CHASIS N° JSFJ57BXXKL520696, AÑO 1989.- </t>
    </r>
    <r>
      <rPr>
        <b/>
        <sz val="7"/>
        <rFont val="Arial"/>
        <family val="2"/>
      </rPr>
      <t>OBS. EN EL ESTADO EN QUE SE ENCUENTRA.-</t>
    </r>
  </si>
  <si>
    <t>022/2022</t>
  </si>
  <si>
    <r>
      <t xml:space="preserve">UNA UNIDD DE CAMIONETA, MARCA CHEVROLET, MODELO D20 COLOR BORDO, CHASIS N° 140147439152, AÑO 1989, DIESEL 4X4, CHPA N° APU-694.- </t>
    </r>
    <r>
      <rPr>
        <b/>
        <sz val="7"/>
        <color theme="1"/>
        <rFont val="Arial"/>
        <family val="2"/>
      </rPr>
      <t>OBS. EN EL ESTADO EN QUE SE ENCUENTRA.-</t>
    </r>
  </si>
  <si>
    <t>026/2022</t>
  </si>
  <si>
    <r>
      <t xml:space="preserve">UNA UNIDD DE AUTOMOVIL MARCA CHEVROLET, MOCELO CORSA, COLOR LILA, CHASIS N° 9B65008WTSC666298, AÑO 1998, CHAPA N° AHH 347, NAFTERO DE 100 CC.,  </t>
    </r>
    <r>
      <rPr>
        <b/>
        <sz val="7"/>
        <rFont val="Arial"/>
        <family val="2"/>
      </rPr>
      <t>OBS. EN EL ESTADO EN QUE SE ENCUENTRA.-</t>
    </r>
  </si>
  <si>
    <t>027/2022</t>
  </si>
  <si>
    <r>
      <t xml:space="preserve">UNA UNIDD DE FURGON, MARCA RENAULT, MODLEO TRAFIC, COLOR BLANCO, CHPA N° AGS-706.- </t>
    </r>
    <r>
      <rPr>
        <b/>
        <sz val="7"/>
        <rFont val="Arial"/>
        <family val="2"/>
      </rPr>
      <t>OBS. EN EL ESTADO EN QUE SE ENCUENTRA.-</t>
    </r>
  </si>
  <si>
    <t>030/2022</t>
  </si>
  <si>
    <r>
      <t xml:space="preserve">UNA UNIDD DE AUTOMOVIL MARCA, CHEVROLET, COLOR CELESTE,  CHAPA N° A9Y-247.- </t>
    </r>
    <r>
      <rPr>
        <b/>
        <sz val="7"/>
        <rFont val="Arial"/>
        <family val="2"/>
      </rPr>
      <t>OBS. EN EL ESTADO EN QUE SE ENCUENTRA.-</t>
    </r>
  </si>
  <si>
    <t>047/2022</t>
  </si>
  <si>
    <r>
      <t xml:space="preserve">UNA UNIDAD AUTOMOVIL MARCA TOYOTA, MODELO COROLLA, COLOR GRIS, AÑO 2005, CHASIS N° 9BR53ZEC458628685, MOVIDO A NAFTA,  CILINDRADA 1800 CC. </t>
    </r>
    <r>
      <rPr>
        <b/>
        <sz val="7"/>
        <rFont val="Arial"/>
        <family val="2"/>
      </rPr>
      <t>OBS. EN EL ESTADO EN QUE SE ENCUENTRA.-</t>
    </r>
  </si>
  <si>
    <t>TOTAL MERCADERIAS CAIDAS EN COMISO CON RETASA DEL 35%</t>
  </si>
  <si>
    <t>TOTAL MERCADERIAS EN ABANDONO CON RETASA DEL 35%</t>
  </si>
  <si>
    <t>MERCADERIAS  DECLARADAS  EN  ABANDONO</t>
  </si>
  <si>
    <t>Ciudad del Este</t>
  </si>
  <si>
    <t>Caacupemi</t>
  </si>
  <si>
    <t>Terminal de Cargas Km 12</t>
  </si>
  <si>
    <t>Puerto Seguro Fluvial</t>
  </si>
  <si>
    <t>Terport Villeta</t>
  </si>
  <si>
    <t>Puertos y Estibajes</t>
  </si>
  <si>
    <t>Jose Falcon</t>
  </si>
  <si>
    <t>Empedril SA</t>
  </si>
  <si>
    <t>Aeropuerto Guarani</t>
  </si>
  <si>
    <t>Ceregral SAECA</t>
  </si>
  <si>
    <t>Terport San Antonio</t>
  </si>
  <si>
    <t>Solución Logistica</t>
  </si>
  <si>
    <t>Aeropuerto Silvio Pettirossi</t>
  </si>
  <si>
    <t>21005REMA000020D</t>
  </si>
  <si>
    <t>20005REMA000023F</t>
  </si>
  <si>
    <t>22005REMA000034J</t>
  </si>
  <si>
    <t>22005REMA000036L</t>
  </si>
  <si>
    <t>22005REMA000037M</t>
  </si>
  <si>
    <t>20005REMA000057M</t>
  </si>
  <si>
    <t>22017REMA000278W</t>
  </si>
  <si>
    <t>22017REMA000283S</t>
  </si>
  <si>
    <t>21017REMA000466U</t>
  </si>
  <si>
    <t>21017REMA000467V</t>
  </si>
  <si>
    <t>21017REMA000468W</t>
  </si>
  <si>
    <t>20017REMA000548U</t>
  </si>
  <si>
    <t>20017REMA000549V</t>
  </si>
  <si>
    <t>20017REMA000552P</t>
  </si>
  <si>
    <t>21017REMA000568A</t>
  </si>
  <si>
    <t>21017REMA000569B</t>
  </si>
  <si>
    <t>21017REMA000570Z</t>
  </si>
  <si>
    <t>21017REMA000571R</t>
  </si>
  <si>
    <t>21017REMA000573T</t>
  </si>
  <si>
    <t>20017REMA000614Y</t>
  </si>
  <si>
    <t>20017REMA000615P</t>
  </si>
  <si>
    <t>20017REMA000744S</t>
  </si>
  <si>
    <t>20017REMA000745T</t>
  </si>
  <si>
    <t>22017REMA000367V</t>
  </si>
  <si>
    <t>22017REMA000285U</t>
  </si>
  <si>
    <t>22017REMA000286V</t>
  </si>
  <si>
    <t>22017REMA000197W</t>
  </si>
  <si>
    <t>22017REMA000196V</t>
  </si>
  <si>
    <t>22017REMA000195U</t>
  </si>
  <si>
    <t>22017REMA000284T</t>
  </si>
  <si>
    <t>22017REMA000194T</t>
  </si>
  <si>
    <t>22017REMA000193S</t>
  </si>
  <si>
    <t>22017REMA000192R</t>
  </si>
  <si>
    <t>22017REMA000191Z</t>
  </si>
  <si>
    <t>22017REMA000190P</t>
  </si>
  <si>
    <t>22017REMA000189A</t>
  </si>
  <si>
    <t>22017REMA000188W</t>
  </si>
  <si>
    <t>22017REMA000373S</t>
  </si>
  <si>
    <t>19017REMA000050Z</t>
  </si>
  <si>
    <t>21017REMA000525Z</t>
  </si>
  <si>
    <t>22017REMA000280P</t>
  </si>
  <si>
    <t>22017REMA000349V</t>
  </si>
  <si>
    <t>22017REMA000363R</t>
  </si>
  <si>
    <t>22017REMA000368W</t>
  </si>
  <si>
    <t>22017REMA000412M</t>
  </si>
  <si>
    <t>22017REMA000413N</t>
  </si>
  <si>
    <t>22018REMA000009P</t>
  </si>
  <si>
    <t>22018REMA000014L</t>
  </si>
  <si>
    <t>22031REMA000021E</t>
  </si>
  <si>
    <t>22032REMA000105X</t>
  </si>
  <si>
    <t>22032REMA000138Y</t>
  </si>
  <si>
    <t>22032REMA000189U</t>
  </si>
  <si>
    <t>22032REMA000191N</t>
  </si>
  <si>
    <t>22032REMA000192Y</t>
  </si>
  <si>
    <t>20032REMA000311F</t>
  </si>
  <si>
    <t>22032REMA000102F</t>
  </si>
  <si>
    <t>22032REMA000103G</t>
  </si>
  <si>
    <t>22032REMA000100D</t>
  </si>
  <si>
    <t>22032REMA000099U</t>
  </si>
  <si>
    <t>22032REMA000101E</t>
  </si>
  <si>
    <t>22032REMA000190M</t>
  </si>
  <si>
    <t>22032REMA000177R</t>
  </si>
  <si>
    <t>22032REMA000067P</t>
  </si>
  <si>
    <t>22032REMA000185Z</t>
  </si>
  <si>
    <t>22032REMA000186R</t>
  </si>
  <si>
    <t>20038REMA000200X</t>
  </si>
  <si>
    <t>21038REMA000019R</t>
  </si>
  <si>
    <t>21038REMA000161P</t>
  </si>
  <si>
    <t>22038REMA000007P</t>
  </si>
  <si>
    <t>22038REMA000034P</t>
  </si>
  <si>
    <t>22038REMA000064S</t>
  </si>
  <si>
    <t>22038REMA000143Z</t>
  </si>
  <si>
    <t>22038REMA000147U</t>
  </si>
  <si>
    <t>22038REMA000174U</t>
  </si>
  <si>
    <t>22038REMA000191T</t>
  </si>
  <si>
    <t>22038REMA000218T</t>
  </si>
  <si>
    <t>22038REMA000250P</t>
  </si>
  <si>
    <t>22038REMA000256V</t>
  </si>
  <si>
    <t>22038REMA000271S</t>
  </si>
  <si>
    <t>22038REMA000290T</t>
  </si>
  <si>
    <t>22038REMA000291U</t>
  </si>
  <si>
    <t>22024REMA000067Z</t>
  </si>
  <si>
    <t>21024REMA000191N</t>
  </si>
  <si>
    <t>20003REMA000015E</t>
  </si>
  <si>
    <t>21003REMA000013D</t>
  </si>
  <si>
    <t>21003REMA000012C</t>
  </si>
  <si>
    <t>21003REMA000006F</t>
  </si>
  <si>
    <t>21003REMA000001A</t>
  </si>
  <si>
    <t>20003REMA000039K</t>
  </si>
  <si>
    <t>20003REMA000025F</t>
  </si>
  <si>
    <t>20003REMA000014D</t>
  </si>
  <si>
    <t>20003REMA000003B</t>
  </si>
  <si>
    <t>22031REMA000048N</t>
  </si>
  <si>
    <t>22013REMA000004F</t>
  </si>
  <si>
    <t>22027REMA000004K</t>
  </si>
  <si>
    <t>22027REMA000005L</t>
  </si>
  <si>
    <t>22019REMA000044P</t>
  </si>
  <si>
    <t>22019REMA000045Z</t>
  </si>
  <si>
    <t>22019REMA000126Z</t>
  </si>
  <si>
    <t>22019REMA000127R</t>
  </si>
  <si>
    <t>22019REMA000128S</t>
  </si>
  <si>
    <t>22030REMA000068Y</t>
  </si>
  <si>
    <t>22030REMA000072J</t>
  </si>
  <si>
    <t>22030REMA000078P</t>
  </si>
  <si>
    <t>22030REMA000079Z</t>
  </si>
  <si>
    <t>22030REMA000083L</t>
  </si>
  <si>
    <t>22030REMA000097Z</t>
  </si>
  <si>
    <t>22030REMA000105G</t>
  </si>
  <si>
    <t>22030REMA000132G</t>
  </si>
  <si>
    <t>19002REMA000002H</t>
  </si>
  <si>
    <t>22002REMA001661N</t>
  </si>
  <si>
    <t>22002REMA002379U</t>
  </si>
  <si>
    <t>22002REMA003661P</t>
  </si>
  <si>
    <t>22002REMA001436N</t>
  </si>
  <si>
    <t>22002REMA001692R</t>
  </si>
  <si>
    <t>22002REMA002057N</t>
  </si>
  <si>
    <t>22002REMA003111F</t>
  </si>
  <si>
    <t>22002REMA003892V</t>
  </si>
  <si>
    <t>22002REMA001502H</t>
  </si>
  <si>
    <t>22002REMA001701X</t>
  </si>
  <si>
    <t>22002REMA002125J</t>
  </si>
  <si>
    <t>22002REMA002037L</t>
  </si>
  <si>
    <t>22002REMA003278T</t>
  </si>
  <si>
    <t>22002REMA000690Y</t>
  </si>
  <si>
    <t>22002REMA000774R</t>
  </si>
  <si>
    <t>22002REMA000807Y</t>
  </si>
  <si>
    <t>22002REMA000697V</t>
  </si>
  <si>
    <t>22002REMA000704K</t>
  </si>
  <si>
    <t>22002REMA000739S</t>
  </si>
  <si>
    <t>22002REMA000789A</t>
  </si>
  <si>
    <t>22002REMA000845Z</t>
  </si>
  <si>
    <t>22002REMA005809V</t>
  </si>
  <si>
    <t>22002REMA004997F</t>
  </si>
  <si>
    <t>22002REMA004002F</t>
  </si>
  <si>
    <t>22002REMA003515N</t>
  </si>
  <si>
    <t>22002REMA003371N</t>
  </si>
  <si>
    <t>19002REMA000442P</t>
  </si>
  <si>
    <t>19002REMA000471R</t>
  </si>
  <si>
    <t>20002REMA000019H</t>
  </si>
  <si>
    <t>20002REMA000238K</t>
  </si>
  <si>
    <t>20002REMA000656Y</t>
  </si>
  <si>
    <t>22002REMA000706M</t>
  </si>
  <si>
    <t>20002REMA000753M</t>
  </si>
  <si>
    <t>22002REMA000775S</t>
  </si>
  <si>
    <t>22002REMA000793S</t>
  </si>
  <si>
    <t>22002REMA000826P</t>
  </si>
  <si>
    <t>22002REMA000840L</t>
  </si>
  <si>
    <t>22002REMA000851N</t>
  </si>
  <si>
    <t>22002REMA000855R</t>
  </si>
  <si>
    <t>22002REMA000885U</t>
  </si>
  <si>
    <t>22002REMA000860N</t>
  </si>
  <si>
    <t>22002REMA000701H</t>
  </si>
  <si>
    <t>22002REMA000745P</t>
  </si>
  <si>
    <t>22002REMA000748S</t>
  </si>
  <si>
    <t>22002REMA000831L</t>
  </si>
  <si>
    <t>22002REMA000858U</t>
  </si>
  <si>
    <t>22002REMA000862P</t>
  </si>
  <si>
    <t>22002REMA005426Z</t>
  </si>
  <si>
    <t>21002REMA000998B</t>
  </si>
  <si>
    <t>22002REMA004132J</t>
  </si>
  <si>
    <t>22002REMA004163N</t>
  </si>
  <si>
    <t>22002REMA003721M</t>
  </si>
  <si>
    <t>22002REMA003491Z</t>
  </si>
  <si>
    <t>22002REMA004559W</t>
  </si>
  <si>
    <t>22002REMA005087T</t>
  </si>
  <si>
    <t>22002REMA004949C</t>
  </si>
  <si>
    <t>22002REMA001277Z</t>
  </si>
  <si>
    <t>22002REMA003952S</t>
  </si>
  <si>
    <t>22002REMA003490P</t>
  </si>
  <si>
    <t>22002REMA002658U</t>
  </si>
  <si>
    <t>22002REMA001891S</t>
  </si>
  <si>
    <t>22002REMA003234L</t>
  </si>
  <si>
    <t>22002REMA003784V</t>
  </si>
  <si>
    <t>22002REMA005095S</t>
  </si>
  <si>
    <t>21002REMA000097Y</t>
  </si>
  <si>
    <t>22002REMA003350K</t>
  </si>
  <si>
    <t>22002REMA003557T</t>
  </si>
  <si>
    <t>22002REMA004903P</t>
  </si>
  <si>
    <t>22002REMA001681P</t>
  </si>
  <si>
    <t>21002REMA001231F</t>
  </si>
  <si>
    <t>22002REMA004008L</t>
  </si>
  <si>
    <t>22002REMA004731Y</t>
  </si>
  <si>
    <t>22002REMA002592R</t>
  </si>
  <si>
    <t>22002REMA002696W</t>
  </si>
  <si>
    <t>22002REMA003036L</t>
  </si>
  <si>
    <t>22002REMA003324L</t>
  </si>
  <si>
    <t>22002REMA003325M</t>
  </si>
  <si>
    <t>22002REMA003567U</t>
  </si>
  <si>
    <t>22002REMA003962T</t>
  </si>
  <si>
    <t>22002REMA003911N</t>
  </si>
  <si>
    <t>22002REMA003947W</t>
  </si>
  <si>
    <t>Unidades de Palets de Madera Usado</t>
  </si>
  <si>
    <t>Unidades de Teclados para Computadoras, marca MTEK, Modelo K297, en el Estado en que se encuentra</t>
  </si>
  <si>
    <t>Unidades de Gomas Elásticas marca Pure Fiber, Origen China, Estado Nuevo</t>
  </si>
  <si>
    <t>Conjunto de Irrigación con sus Accesorios, Estado Nuevo</t>
  </si>
  <si>
    <t>Pares de Medias de Futbol de Fibras Sinteticas marca Adidas en: 600 pares cod art M34096, 700 Pares Cod Art M34087</t>
  </si>
  <si>
    <t>Unidades de Tshirt para Hombres de fibras sinteticas 100% Poliester. Marca Adidas en: 400 Unidades COD: D84856, 400 Unidades COD: F82135, 400 Unidades COD: F82133</t>
  </si>
  <si>
    <t>Unidades de Shorts para Damas de Fibras Sinteticas Marca Adidas COD ART AZ8461 / AZ8459</t>
  </si>
  <si>
    <t>Unidades de Shorts para Damas de Fibras Sinteticas Marca Adidas COD ART AZ8461 / AZ8459, Origen Vietnan</t>
  </si>
  <si>
    <t>Unidades de Camisetas tipo Polo de Fibras Sintéticas (poliester), marca Adidas en: 500 Unidades COD ART BK2602, 400 Unidades COD ART AI0745, 200 Unidades COD ART AJ7017, Pais de Origen VIETNAN</t>
  </si>
  <si>
    <t>Unidades de Calzados en: 306 Pares Calzados p/ Niños, con suela de Caucho y Parte Superior de Material Textil, Marca Adidas, ART BA9515</t>
  </si>
  <si>
    <t>Unidades de Shorts de Fibras Sinteticas Marca Adidas, ART CF2649, CW1299, BR5920. Origen Camboya</t>
  </si>
  <si>
    <t>Unidades de Calzas de Fibras Sinteticas, marca Adidas ART CU3801, Origen Camboya</t>
  </si>
  <si>
    <t>Unidades de T shirt de fibras sinteticas, Marca Adidas ART BK3560, BK6127, BK2715, BK3461, BJ8414, BK3551, BK3574</t>
  </si>
  <si>
    <t>Unidades de bañadores de fibras sinteticas , marca Adidas COD ART BP9503, BK3563, Origen Tunez, Filipinas</t>
  </si>
  <si>
    <t>Unidades de Guantes de Arquero, marca Adidas ART 3682, Origen Ucrania</t>
  </si>
  <si>
    <t>Unidades de Shorts para Dama de Polyester, marca Adidas, ART BJ8419</t>
  </si>
  <si>
    <t>Unidades de Shorts para Dama de Polyester, marca Adidas, ARTS BK2920, BK7689</t>
  </si>
  <si>
    <t>Unidades de Camisillas de fibras sinteticas, marca Adidas, ART CF7076, BQ9149, DM7569, CG0481</t>
  </si>
  <si>
    <t>Unidades de Vestidos, para Dama , de polyester, marca Adidas ART DH3057, Origen China</t>
  </si>
  <si>
    <t>Unidades de Camisetas de Futbol, de Poliester, Marca Adidas ART AZ7954, CE9291, Origen Camboya</t>
  </si>
  <si>
    <t>Unidades de Camisetas de Futbol, de Poliester, Marca Adidas ART B3111, Origen Camboya</t>
  </si>
  <si>
    <t>Unidades de Pelotas COD CE8089, Marca Adidas</t>
  </si>
  <si>
    <t>Unidades de Shorts de Fibras Sinteticas (Poliester Reciclado) en: 167 Unidades COD BQ3739, 155 Unidades COD AZ8701, Marca Adidas, Origen Camboya</t>
  </si>
  <si>
    <t>Unidades de Pantalones Largos (70% Algodón 30% poliester), COD BK7415, Origen Camboya, Marca Adidas</t>
  </si>
  <si>
    <t>Unidades de Pantalones para Hombres de fibras sinteticas (polyester) en: 112 Unidades COD CD7835, 112 Unidades COD CG1509, Marca Adidas, Origen Tailandia</t>
  </si>
  <si>
    <t>Unidades de Shorts de Futbol de fibras sinteticas (polyester) COD CG0042, marca Adidas, Origen Tailandia</t>
  </si>
  <si>
    <t>Unidades de Bolsos en 100 Unidades Bolsos para zapatos (51% Poliester, 49% poliester REC) COD BS4765, 100 Unidades Bolsos Gimnasia (100% poliester), COD BR5051, marca Adidas, Origen Pakistan</t>
  </si>
  <si>
    <t>Unidades de Tshirt de algodón, en 151 unidades COD CW0710, 280 unidades COD CY4574, marca adidas, origen Pakistan</t>
  </si>
  <si>
    <t>Unidades de Camisetas 100% poliester en: 286 Unidades COD BQ4530, 129 unidades COD AZ7937, 283 unidades COD AZ7584, 309 unidades COD BQ4533, 199 UNIDADES COD BQ2807, 270 unidades COD AZ8703, 888 unidades COD BQ2806, marca Adidas</t>
  </si>
  <si>
    <t xml:space="preserve">Unidades de Pantalones para Hombres (Algodón 60% - Poliester 40%), COD CE1675, marca Adidas, origen Indonesia </t>
  </si>
  <si>
    <t>Unidades de chaquetas para niños (Algodón 57% - Poliester 43%) COD CF8528, marca Adidas, Origen Indonesia</t>
  </si>
  <si>
    <t xml:space="preserve">EN: Unidades de Tops para dama en: 104 Unidades COD CX5259, Origen Vietnan, 100 Unidades COD CE3937, Origen Tailandia, 104 Unidades COD CZ8063, Origen Vienan, 106 unidades COD CF8334, Origen Filipinas </t>
  </si>
  <si>
    <t>Calzados en: 626 Pares COD DB1504, 300 pares COD DB0238, 170 pares COD BA8388, 152 pares COD BR3001, 152 pares COD BB2999, marca adidas</t>
  </si>
  <si>
    <t>Unidades de Calzas de fibras sinteticas (71% Nylon - 29% Spandex) COD CG1108, marca Adidas, Origen Indonesia)</t>
  </si>
  <si>
    <t>EN: Unidades de chaquetas de fibras sinteticas (100% poliester) para damas en: 266 unidades COD CF3790, 40 unidades COD CW1684, origen Tailandia, marca Adidas</t>
  </si>
  <si>
    <t>EN: Tshirt para dama de fibra sintetica en: 152 unidades COD CF7167, 100 unidades COD CF3918, 100 unidades COD CG1085, 144 unidades COD CF2138, 150 unidades COD CE1490, marca Adidas</t>
  </si>
  <si>
    <t>EN: Tshirt para hombres en: 104 unidades COD CE0902, 220 unidades COD CZ9043, 462 unidades COD CW3435, 195 unidades COD BK2682, 168 unidades COD CY8571, 168 unidades COD CY8570, 117 unidades COD CE4043, marca Adidas</t>
  </si>
  <si>
    <t>Tshirt de fibras sinteticas para Niños, COD BK0707, marca Adidas</t>
  </si>
  <si>
    <t>Partes de Carroceria (Protector lateral) de metal, para vehiculos de la marca JMC, modelo N720, Origen China</t>
  </si>
  <si>
    <t>Extintores de 1 Kg cada uno, marca Jongnai, Origen China</t>
  </si>
  <si>
    <t>Unidades de Body para Entrenamiento de Nylon regenerado, marca Adidas, estado Nuevo, Origen Tunisia</t>
  </si>
  <si>
    <t>Unidades de Shorts para entrenamiento, de nylon regenerado, marca Adidas, Estado Nuevo, origen Tunisia</t>
  </si>
  <si>
    <t>Cabina para tracto Camion, marca Scania, Modelo R124 - 420, Chasis XLER4X20004408607, Color Blanco Origen Suecia, Año de Fabricación 1999. En el Estado en que se encuentra</t>
  </si>
  <si>
    <t>Furgon con Equipo de Refrigeración Thermo King Estado Usado</t>
  </si>
  <si>
    <t>Unidades de Tshirts de fibras sinteticas (poliester) marca Adidas, origen Tailandia</t>
  </si>
  <si>
    <t>EN: 4 Kit de 4 Unidades (Biberon (300ML y 150ML), chupete, Clip de Chupete), Marca BOSS, 4 Kit de 2 Unidades (Biberones) de 300 ML y 150ML, Marca BOSS</t>
  </si>
  <si>
    <t>Chupetes, Marca BOSS, Origen Alemania</t>
  </si>
  <si>
    <t>Unidades Aro para Bicicleta de aluminio de 27", Marca DA BOMB, Origen Taiwan, Estado Nuevo</t>
  </si>
  <si>
    <t>Tija Ajustable para asiento de bicicletas en: (24) Unidades Medida 31,6 mm , (14) Unidades medida 30,9 mm. Origen Taiwan, Estado Nuevo</t>
  </si>
  <si>
    <t>Unidades de Liquido de Arranque de motor 9669 de 450 ML, Marca Mannol, Origen Lituania</t>
  </si>
  <si>
    <t>Unidades Camisetas de futbol (59% poliester reciclado, 42% poliester); COD CE8719, marca Adidas, Origen Tailandia</t>
  </si>
  <si>
    <t xml:space="preserve">EN: 50 unidades de LOS DEMAS, INCLUIDAS LAS PARTES UTILES PARA PERFORACION O SONDEO, DETALLADOS EN SUB ITEMS; MODELO: KO068-ER38M38MF-3050H, 50 unidades de LOS DEMAS, INCLUIDAS LAS PARTES UTILES PARA PERFORACION O SONDEO, DETALLADOS EN SUB ITEMS: MODELO: KO070-ER38M38MF-3660H.- , 200 unidades de LOS DEMAS, INCLUIDAS LAS PARTES UTILES PARA PERFORACION O SONDEO, DETALLADOS EN SUB ITEMS: MODEL0: KO071-ER45M45MF-3660H.- , 150 unidades de LOS DEMAS, INCLUIDAS LAS PARTES UTILES PARA PERFORACION O SONDEO, DETALLADOS EN SUB ITEMS: MODELO: CM38Z2-KO067. </t>
  </si>
  <si>
    <t>LOS DEMAS, UTILES DE TALADRAR, DETALLADOS EN SUB ITEMS: MARCA: MITSUBISHI MATERIALS, MODEL0: KO073-38MPU576R15MI; ORIGEN: TAILANDIA.-</t>
  </si>
  <si>
    <t>Unidad de Station Wagon Marca Mercedes Benz, Modelo Vito, Año 1998, Chasis WDB9702271K804561, VSA63807813127474. En el Estado en que se encuentra</t>
  </si>
  <si>
    <t>Unidad de Tractor Agricola Marca Deutz - Fahr, Modelo 6145W, Chasis DF1DT802WOCD10040</t>
  </si>
  <si>
    <t>Cajas conteniendo 10 unidades de calentador de patio externos e internos de acero inoxidable electricos, marca Nomura, origen China</t>
  </si>
  <si>
    <t>Unidad de Camion con Brazo Grua , marca Scania Modelo P230, Año 2007, color blanco, chasis N° XLEP4X20005175344. en el estado en que se Encuentra</t>
  </si>
  <si>
    <t>Unidad de Tracto Camion Usado Marca Scania, Modelo R124, Año 2004, color verde, origen Francia, Tipo de Combustible Diesel, Chasis N° VLUR4Z20009092071, en el Estado en que se encuentra</t>
  </si>
  <si>
    <t>Unidades de Filtros Color Blanco para agua</t>
  </si>
  <si>
    <t>Autopartes Usado, 1 unidad de Cigüeñal Usado, 1 unidad de Caja de Dirección Usado, 1 Unidad de Caja de Dirección Usado marca Rolls Royce, 1 unidad de motor con caja de 6 cilindros usado, en el estado en que se encuentra</t>
  </si>
  <si>
    <t>Unidad de Camion refrigerado usado marca Mercedes Benz, Modelo 611D Año 1996, color Blanco, origen Alemania, tipo de Combustible Diesel, Chasis N° WDB6680021N049169, en el Estado en que se encuentra</t>
  </si>
  <si>
    <t>Caja usada para vehiculo Marca Ford, en el estado en que se encuentra</t>
  </si>
  <si>
    <t>Unidad de cuaciclon Marca Polaris, Modelo Sportsman 500, Chassis 1XACH50A3WA067908, Color Rojo</t>
  </si>
  <si>
    <t>Unidad de Cuaciclon Marca Polaris, Modelo Sportsman 90, chassis RF3FA09A37T007325, Color Rojo</t>
  </si>
  <si>
    <t xml:space="preserve">Unidad de Cuaciclon Marca Polaris Modelo Lucky 305, </t>
  </si>
  <si>
    <t>Unidad de carro de Golf color Azul, Marca EZGO, Modelo M1797</t>
  </si>
  <si>
    <t>Unidad de cuaciclon Marca Polaris, Modelo Polaris 400, Chasis 4XABA38C4WC119867</t>
  </si>
  <si>
    <t>Unidad de camion con brazo Grua, usado marca Scania, Modelo P230, Año 2007, Color Blanco, Chasis N° XLEP4X20005174092</t>
  </si>
  <si>
    <t>Unidad de Lancha marca SEA RAY Serial SERV5955F494 Usado con 1 unidad de Trailer para lancha Serial N° 71491994180BR</t>
  </si>
  <si>
    <t>Unidad de camion Mercedes Benz Truck 1114 Chasis WDB6750131K021587 Año de Fabricación 1994 Usado Made in Germani</t>
  </si>
  <si>
    <t>Unidades de Lavarropas Modelo LGA 71113CBCS1</t>
  </si>
  <si>
    <t>Unidades de Cocinas Modelo JCB835SILS 76 CM</t>
  </si>
  <si>
    <t>Unidades de Piedras limpiadoras de punta de soldar, blandas, color blanco, medidas 65X45X20 MM, origen Aleman, marca Eco Remscheid, nuevo, cloruro de amoniaco</t>
  </si>
  <si>
    <t>Unidades de Piedras para limpieza de la punta del soldador, estado nuevo, Medida 65x45x20 mm</t>
  </si>
  <si>
    <t>Maquina Cortadora de Paja Usada, origen china, potencia 2.2KW, Capacidad 400 - Marca Trade Global, Modelo 97P - 1200 KG por hora, Dimensión 1085X470X850MM - 0,4A</t>
  </si>
  <si>
    <t>Tubos de Hierro, Nuevo</t>
  </si>
  <si>
    <t>Vehiculo usado, marca LAND ROVER, Modelo Freelander, Año 2000, color Gris, Chasis SALLNAAB8YA516645, Origen Reino Unido, Dos Puertas, Cilindrada 2000cc, diesel, transmición manual de 5 velocidades, tracción 4x2, faro trasero derecho roto</t>
  </si>
  <si>
    <t>Camion Chasis con Cabina Usado sin motor, marca IVECO Modelo 75E17 Eurocargo Tector</t>
  </si>
  <si>
    <t>Autoradio Nuevo, Marca New Arribal</t>
  </si>
  <si>
    <t>Vehiculo usado, marca Mercedes Benz, Modelo 300CD Diesel, Año 1980, de dos puertas, Chasis WDB12315012005971, cilindrada 3000CC, Color Blanco, Origen Alemania</t>
  </si>
  <si>
    <t>Camion usado con plataforma hidraulica equipado con brazo hidraulico, marca Mercedez Benz, Modelo 814, Chasis WDB67401315802665, Año 1992, color amarillo, origen Alemania</t>
  </si>
  <si>
    <t>Vehiculo usado, marca KIA Modelo SOUL, Año 2013. movido a gasolina, color Negro, origen Korea, CHASIS KNDJT2A57D7627180, Cilindrada 1600CC, Transmición automatica de 6 velocidades</t>
  </si>
  <si>
    <t>Agendas Año 2022/2023 Marca Plasson</t>
  </si>
  <si>
    <t>Catalogos Varios</t>
  </si>
  <si>
    <t>EN: 40 baldes de Poliuretano de 5,2 Kg Marca Rayston, 20 baldes de Poliuretano de 12,8 kg Marca Rayston, 20 baldes de Poliuretano de 10kg Marca Rayston, 19 baldes de Poliuretano de 20 kg Marca Rayston, 10 baldes de Poliuretano de 4kg Marca Rayston, 10 baldes de Poliuretano de 20 kg Marca Rayston, 16 tambores de poliurea de 200 kg, Marca Rayston, Modelo Impermax Polyurea H Flex Comp B, Origen España Estado Nuevo</t>
  </si>
  <si>
    <t>Motocicleta usada, Marca Honda, VIN JH2RC4302RM006395, Origen Japon , Modelo VF750C, Cilindrada 750CC, Color Amarillo</t>
  </si>
  <si>
    <t>Power Supply, Circuitos integrado usado, fuente de poder para criptomonedas, marca Artessyn, Modelo DS2000SPE-3-001 - Origen Filipinas</t>
  </si>
  <si>
    <t>Maquinas minas de criptomonedas usadas, Marca Artessyn, Modelo DS2000 PE-3-0001, Origen Filipinas</t>
  </si>
  <si>
    <t xml:space="preserve">Soportes para fuente de Poder de aluminio Usado </t>
  </si>
  <si>
    <t>Camion Chasis, Motor y Cabina usado Marca Mercedes Benz Modelo Sprinter Año 2004, Chasis WDB9046121R623369, Color Blanco Origen Alemania. En el Estado en que se encuentra</t>
  </si>
  <si>
    <t>Tracto Camion usado (desarmado) marca Scania Modelo R144 460, Año 2000 Chasis VLUR4X20009054614, Color Blanco Origen Suecia</t>
  </si>
  <si>
    <t>2 Unidades (dos) partes para UTV Protector Plástico, origen China, Marca CFMOTO</t>
  </si>
  <si>
    <t>Unidades de envolventes para Vehiculos marca Tomyan, Origen China</t>
  </si>
  <si>
    <t>Unidades de Tambor de 200 Lts, conteniendo Adhesivos 7147 ECO</t>
  </si>
  <si>
    <t>Medias de punto, de poliester distintas medidas sin marca</t>
  </si>
  <si>
    <t xml:space="preserve">1 Caja conteniendo empalmes para tubos de plasticos </t>
  </si>
  <si>
    <t>Placas de PVC para revestimiento marca KARIKAL</t>
  </si>
  <si>
    <t>Bultos conteniendo placas de PVC para revestimiento</t>
  </si>
  <si>
    <t>Juegos de tragamonedas usados, marca Royalgame, En Desuso</t>
  </si>
  <si>
    <t>Hilo de Cañamo</t>
  </si>
  <si>
    <t>Cajas con peso total de 1550 kilos conteniendo repuestos para maquinas trituradoras sin marca, origen Finlandia</t>
  </si>
  <si>
    <t>Unidades de mallas de plastico para relojes</t>
  </si>
  <si>
    <t>Unidad de automovil usado marca Toyota modelo Yaris Año 2016 1500 cc, Chasis VNKKTUD30GA056110</t>
  </si>
  <si>
    <t>Unidad de Automovil marca BMW modelo 30D Año 2003 diesel 1995CC, 1 unidad de motocicleta marca Honda Modelo XRV750 Año 2000</t>
  </si>
  <si>
    <t>Unidades de Libros de cuentos marca Princess Stories Origen EEUU</t>
  </si>
  <si>
    <t>Unidad de Maquina  Circuit Recloser Modelo RC-10ES Serial N° 0100121074317 Marca Noja Power Origen Australia Año 2021</t>
  </si>
  <si>
    <t>Aparatos para filtrar o depurar Agua (Nuevo) sin marca</t>
  </si>
  <si>
    <t>Juego de Sofas y comodas usados en 13 piezas</t>
  </si>
  <si>
    <t>1 Motor usado Marca Subaru cilindrana 2.0 Origen Japon, 1 Motor usado marca Mitsubishi cilindrada: sin determinar origen Japon. En el estado en que se encuentran</t>
  </si>
  <si>
    <t>Unidad de Aire acondicionado para uso especial, Marca Eldon, Origen Italia, Estado Nuevo Modelo CUVN08502</t>
  </si>
  <si>
    <t>Unidad de Vehiculo tipo camion con equipo de Refrigeración Modelo 540 DUAL CLUTCH (6X2*4) Color blanco, Chasis YV2RT60D0JA820584, Estado Usado, Año de Fabricación 2018, Año Vehiculo 2018</t>
  </si>
  <si>
    <t>Unidades de remeras Tshirt color Blanco, Origen China</t>
  </si>
  <si>
    <t>Unidades de Libros de lectura de diferentes Tipos, Marca oceano, estado nuevo</t>
  </si>
  <si>
    <t>Unidad de Motor soplador Modelo 12 249, origen Brasil, estado Nuevo, Marca Servitech</t>
  </si>
  <si>
    <t>Unidades de Pastas para pulir y remover manchas en botellas de 200 GR Marca Tramontina, Origen Brasil</t>
  </si>
  <si>
    <t>Unidad de Car Wash Modelo Wahs ghantry SM10B, Marca Wahstec Origen Alemania, Estado Nuevo con todas sus partes</t>
  </si>
  <si>
    <t>Unidad de vehiculo tipo automovil marca Audi Modelo A8 FSI QUATTORO, Chasis WAUZZZ4E66N011200, Cilindrada 3200 CC, Año Fabricación 2005, Año Vehiculo 2005, color negro, Dirección Derecha Movido a Nafta</t>
  </si>
  <si>
    <t>Tranceptor Movil (Radio Nautica) Marca Wouxun, Modelo KG-UV980P, Origen China , Estado Nuevo</t>
  </si>
  <si>
    <t>Motor Marca Bernati, Tipo RMN 712-4 V14(5HP), Origen China, Estado Usado</t>
  </si>
  <si>
    <t>Sistema de acceso de control (Lector Biométrico con Cerradura), sin marca, sin modelo, estado Nuevo</t>
  </si>
  <si>
    <t>EN: 7 Lampe Deuterium ST marca Sebia, origen Francia, 6 kit Vibreur Adaptation S3-S5 Serie Numero 10052771, marca Sebia, Origen Francia, 6 Minicap Capillary Serie 10046286BS marca Sebia Origen Francia,  Moor tipo PM22808-NPK09, marca KNF, origen alemania</t>
  </si>
  <si>
    <t>EN: 18 Protectores de plastico para celular, Marca Spigen modelo P30PRO (HUAWEI) Origen korea, Estado Nuevo, 1 Cargador Inalambrico rapido Marca Spigen, Modelo F303W, Origen Korea Estado Nuevo</t>
  </si>
  <si>
    <t>Balanza electronica Marca Beakaline Modelo ACS AR-0315, Origen China Estado Nuevo</t>
  </si>
  <si>
    <t>Tubo de electrones, sin marca, sin modelo, sin origen, estado Nuevo</t>
  </si>
  <si>
    <t>Filtro Element Lube Donaldson, MFR 63005, Nuevo sin origen</t>
  </si>
  <si>
    <t>Auricular tipo Casco, marca Transformers Hasbro, sin origen</t>
  </si>
  <si>
    <t>Placa para tablero controlador, marca Martin, ref N° 50480589, Origen China, estado Nuevo</t>
  </si>
  <si>
    <t>Placa Madre audio PUB YK CH-001130-01REVA1190102, CH-001136-00 REV BVTECH1811 para consola o amplificador</t>
  </si>
  <si>
    <t>Bombas Marca Nona Ligthing modelo BBT-6 (60 L/M) Origen China, estado Nuevo</t>
  </si>
  <si>
    <t>EN: 4 Repuestos a determinar Modelo YGX220-KIT2, 8 Repuestos Modelo YGX-DL102, 3 Repuestos Modelo YGX-910</t>
  </si>
  <si>
    <t>EN: 3 Exhibidores con Puerto de Carga marca carrera sin origen, 4 Maquinas para tatuar Modelo TM-560D, sin marca, origen China, 2 Espejos marca polaroid</t>
  </si>
  <si>
    <t>Rele Number Order 2111-SLSO657767</t>
  </si>
  <si>
    <t>Kit de Calibracion Proceq (Equotip Leed Impact Device D) England ID 51-011-0394</t>
  </si>
  <si>
    <t>Panel de Control D33213214354 - Portugal</t>
  </si>
  <si>
    <t>Cuadro Luminico con Imagen de Jesus (Vidrios rotos)</t>
  </si>
  <si>
    <t>Manual para acceso a soporte IBM</t>
  </si>
  <si>
    <t>Pigmentos Organicos JIASHUO color Masterbatch 57%</t>
  </si>
  <si>
    <t>En: 1 Placa Electronica Model CN-09YJWT-75255-583-05DC-A01, 1 Power Supply marca Dell modelo D460M-03 - China , Usado, 35 Camaras USB WEDCAM Marca S/M Modelo C32-B, 1Placa Electronica marca Dell Modelo G45M03- usado</t>
  </si>
  <si>
    <t>EN: 9 Gorros con viceras (Kepis) marca Kangol, china, 18 gorras para invierno marca Kangol, china</t>
  </si>
  <si>
    <t>Llaves de seguridad NFC, marca Yubico, Origen USA</t>
  </si>
  <si>
    <t>Correa</t>
  </si>
  <si>
    <t>Patin marca IL Patino EDEA Modelo Overture, con sus accesorios</t>
  </si>
  <si>
    <t>Libros ilustrativos Berlitz</t>
  </si>
  <si>
    <t>Marca Fiber Home Modelo FDP-460C-5-WPL-A1-401-3304</t>
  </si>
  <si>
    <t>Cartucho para filtro de alto rendimiento marca Aqua Pure</t>
  </si>
  <si>
    <t>Cargador para camara marca MDC</t>
  </si>
  <si>
    <t>Power Supply Nuevo marca APC By Schneider Modelo SRT8KLI SRT8KRMXLI - SRT10KXLI SRT10KRMXLI, Origen Francia</t>
  </si>
  <si>
    <t>Parabrisas nuevo para Peugeot 206 CC2D 00-08, marca Fuyao IND Group co Ltd, origen China</t>
  </si>
  <si>
    <t>Sistema de Rociado de alta</t>
  </si>
  <si>
    <t>Thermistor 484532-0211 Marca Denso Japon</t>
  </si>
  <si>
    <t>En: 30 tinta para cuero y sinteticos marca novax de 90 ml, origen Brasil fabricado 15/07/2020, 5 GPU.011.070 solaton PU/PVC SB, Marca atonal vencido 09/07/2021</t>
  </si>
  <si>
    <t>Folletos (Manual de instrucción Porsche Chayenne)</t>
  </si>
  <si>
    <t>Bolsos sinteticos JZNIAO de mano</t>
  </si>
  <si>
    <t>Colector de datos V2 SUNMI Wireless Data System Nuevo</t>
  </si>
  <si>
    <t>Valvulas de diafragma neumatica diastar nuevo</t>
  </si>
  <si>
    <t>Pulseras para Dama de cuerina</t>
  </si>
  <si>
    <t xml:space="preserve">Teclado para Ipad pro </t>
  </si>
  <si>
    <t>Regadera con manguera de metal sin marca</t>
  </si>
  <si>
    <t>Lentes de resina para anteojos</t>
  </si>
  <si>
    <t>Partes de sensores Marca RFID Modelo Pollux</t>
  </si>
  <si>
    <t xml:space="preserve">En: 30 anillos de metal Marca jarvis, 10 Pluger Valve W/O Ring </t>
  </si>
  <si>
    <t>Filtro cartridge Single marca BWT Modelo: Best max V</t>
  </si>
  <si>
    <t>Adorno de metal</t>
  </si>
  <si>
    <t>En: 1 repuesto marca Land Rover Referencia 1XLR020155, 1 repuesto referencia 1XRVH000095, 6 picos referencia 080</t>
  </si>
  <si>
    <t>Lente para camara marca Avigilon Modelo 61C-H5PRO-B</t>
  </si>
  <si>
    <t>Equipos para antena, usado, marca Technicolor modelo TC7300, un decodificador ARC- 1010HR usado</t>
  </si>
  <si>
    <t>Maletin con cosmeticos 20 paquetes para pestañas</t>
  </si>
  <si>
    <t>Amplificador de auriculares marca Schiit origen USA</t>
  </si>
  <si>
    <t>Fibra Dual de 8 canales, DWDM MUX, Demux, W/1310NM port, LC/UPC</t>
  </si>
  <si>
    <t>Valvulas reductoras de presion, marca Vastin Modelo FY</t>
  </si>
  <si>
    <t>En: 50 Discos para cortar metal marca Bahco, 1 caja con 50 unidades del tipo 18X2.0X22.23, 200 Discos para cortar metal marca Bahco, 2 cajas con 100 unidades cada uno del tipo 115X1.0X22.23, 50 discos para cortar metal marca Bahco, 1 caja con 50 unidades del tipo 230X2.5X22.23</t>
  </si>
  <si>
    <t>Directional valve oil Hydraulic equipment, marca Yuken, origen India</t>
  </si>
  <si>
    <t>Proyector con sus accesorios sin marca y sin origen</t>
  </si>
  <si>
    <t>Serial 101721052000001 model 25010010669 marca Algcom Energy, origen Brasil</t>
  </si>
  <si>
    <t>Conectores sin identificación</t>
  </si>
  <si>
    <t>En: 12 protectores para celulares sin marca y sin modelo, nuevo , 2 auriculares skillcandy fix</t>
  </si>
  <si>
    <t>Displays para J7 (4rotos), 1 en buen estado, para Iphone 5</t>
  </si>
  <si>
    <t>Filtro separador de condensado, cod producto 4501069265, origen Japon</t>
  </si>
  <si>
    <t>Procesadores Cisco D9800 Network Transport Receiver</t>
  </si>
  <si>
    <t>Nextiva S1800E Series, version 2.0, marca Verint video Intelligence solution, origen Israel</t>
  </si>
  <si>
    <t>Exhibidor de cosmeticos marca Salerm Cosmetics</t>
  </si>
  <si>
    <t>Repuesto de bomba de Dirección marca Power Steering Pump</t>
  </si>
  <si>
    <t>Cerradura para vehiculo con llave y control Chevrolet General Motors, origen brasil</t>
  </si>
  <si>
    <t>AC-DC Power Supply 120/240 Modelo EDPS-350DBA Delta, origen USA</t>
  </si>
  <si>
    <t>Abrazaderas plasticas de 60-2", industria argentina</t>
  </si>
  <si>
    <t>Placas de aluminio grabadas</t>
  </si>
  <si>
    <t>EN: 2 ASP4000 Minimun Insert 8cm, 1 Cargador solar de pilas con sus accesorios, sin marca, origen china, 1 Escaner con sus accesorios, marca Honeywell, modelo Dolphin 6000 Origen China</t>
  </si>
  <si>
    <t>Libros en: Cincuenta sombras de Grey (1 unidad), Cincuenta sombras liberadas (1 unidad), cincuenta sombras mas oscuras (1 unidad)</t>
  </si>
  <si>
    <t>Modulo transceptor optical traniscevers de 100-GBCWDM4 (4 unidades de 100G SR4) - (6 unidades de 100G IR4) - (2 unidades de 100 G LR4)</t>
  </si>
  <si>
    <t>UHF 868-915 MHZ Tracking RFID Nail Tag, Bluetooth UHF RFID devide marca Gaorfid origen Canada</t>
  </si>
  <si>
    <t>En: 5 Kit x 6 unidades boquillas de inyector commum rail, marca Erikc tipo G3S6 Origen China, Estado nuevo, 12 valvulas de centro, marca Erlkc modelo XZCRQZ8B, origen china estado nuevo, 36 Placas de valvulas, marca Erlkc modelo 295040-6120, origen china, estado nuevo</t>
  </si>
  <si>
    <t>Teclados para laptop sin marca , modelo CL2-SPAKB, origen china, estado nuevo</t>
  </si>
  <si>
    <t>EN: 6 Plataforma marca Konami modelo CD-130, Origen China estado nuevo, 6 Transistores de encendido, marca Konami modelo CS-247 K2-7CA6, origen China estado Nuevo, 6 Transistores de ejecución marca Konami Modelo CS-9E41 K2-USO origen China estado nuevo, 6 Modulos marca Konami modelo CF3 origen China Estado Nuevo</t>
  </si>
  <si>
    <t>Libro Sagrada Biblia, Origen España, Estado Nuevo</t>
  </si>
  <si>
    <t>Libro Inmunohistoquimica de diagnostico 5ta Edición, Origen EEUU , Estado Nuevo</t>
  </si>
  <si>
    <t>Ajustador de holgura automatico (repuesto de suspensión) marca VOB tipo Boechat, origen China</t>
  </si>
  <si>
    <t>Auriculares marca Skullcandy Modelo Fix-ED, Origen China , estado nuevo</t>
  </si>
  <si>
    <t>Tapas de tazas para automoviles (Plastico), marca: Luxury, origen China</t>
  </si>
  <si>
    <t>Conectores de plasticos (Automotriz), sin marca, sin modelo, origen china , estado nuevo</t>
  </si>
  <si>
    <t>Ciudad del Este - Puente</t>
  </si>
  <si>
    <t xml:space="preserve">Pilar </t>
  </si>
  <si>
    <t>Encarnación</t>
  </si>
  <si>
    <t>SALTO DEL GUAIRA</t>
  </si>
  <si>
    <t>015/22</t>
  </si>
  <si>
    <t>016/22</t>
  </si>
  <si>
    <t>017/22</t>
  </si>
  <si>
    <t>001/22</t>
  </si>
  <si>
    <t>002/22</t>
  </si>
  <si>
    <t>003/22</t>
  </si>
  <si>
    <t>004/22</t>
  </si>
  <si>
    <t>005/22</t>
  </si>
  <si>
    <t>006/22</t>
  </si>
  <si>
    <t>007/22</t>
  </si>
  <si>
    <t>008/22</t>
  </si>
  <si>
    <t>009/22</t>
  </si>
  <si>
    <t>010/22</t>
  </si>
  <si>
    <t>011/22</t>
  </si>
  <si>
    <t>012/22</t>
  </si>
  <si>
    <t>030/22</t>
  </si>
  <si>
    <t>031/22</t>
  </si>
  <si>
    <t>032/22</t>
  </si>
  <si>
    <t>033/22</t>
  </si>
  <si>
    <t>034/22</t>
  </si>
  <si>
    <t>035/22</t>
  </si>
  <si>
    <t>036/22</t>
  </si>
  <si>
    <t>037/22</t>
  </si>
  <si>
    <t>038/22</t>
  </si>
  <si>
    <t>039/22</t>
  </si>
  <si>
    <t>040/22</t>
  </si>
  <si>
    <t>041/22</t>
  </si>
  <si>
    <t>042/22</t>
  </si>
  <si>
    <t>043/22</t>
  </si>
  <si>
    <t>044/22</t>
  </si>
  <si>
    <t>045/22</t>
  </si>
  <si>
    <t>046/22</t>
  </si>
  <si>
    <t>047/22</t>
  </si>
  <si>
    <t>048/22</t>
  </si>
  <si>
    <t>049/22</t>
  </si>
  <si>
    <t>050/22</t>
  </si>
  <si>
    <t>051/22</t>
  </si>
  <si>
    <t>052/22</t>
  </si>
  <si>
    <t>053/22</t>
  </si>
  <si>
    <t>054/22</t>
  </si>
  <si>
    <t>055/22</t>
  </si>
  <si>
    <t>056/22</t>
  </si>
  <si>
    <t>057/22</t>
  </si>
  <si>
    <t>003/2022</t>
  </si>
  <si>
    <t>004/2022</t>
  </si>
  <si>
    <t>006/2022</t>
  </si>
  <si>
    <t>008/2022</t>
  </si>
  <si>
    <t>009/2022</t>
  </si>
  <si>
    <t>Unidad de Camion Furgon, Marca Nissan Modelo Atleon, Chapa N° XBG038, Color Blanco, Año 2001, Origen Japon, Chassis N° VWANBFTK011512745, Estado Usado, Movido a Diesel. En el Estado en que se encuentra</t>
  </si>
  <si>
    <t>Unidad de vehiculo Marca Toyota tipo Hiace, Año 1996, Color Blanco, Origen Japon AEC 20%, Chasis LH1190096743, Matricula CAB503, Estado Usado, Movido a Diesel. En el estado en que se encuentra</t>
  </si>
  <si>
    <t>Unidad de vehiculo marca Mazda Año 1998, Color Plata, Origen Japon, Chassis N° SRSAV105510, Matricula CAO551, Estado Usado, Movido a Diesel 2500CC. En el estado en que se encuentra</t>
  </si>
  <si>
    <t>Camioneta Marca Mitsubishi Color Azul Chapa OAA264. En el estado en que se encuentra</t>
  </si>
  <si>
    <t>Automovil Marca Volkswagen Modelo Gol Color Granate. En el estado en que se encuentra</t>
  </si>
  <si>
    <t>Automovil Marca Fiat Palio Color Gris. En el estado en que se encuentra</t>
  </si>
  <si>
    <t>Automovil Marca Chevrolet Modelo Celta Color Blanco. En el estado en que se encuentra</t>
  </si>
  <si>
    <t>Automovil Marca Volkswagen Modelo Gol Color Blanco. En el estado en que se encuentra</t>
  </si>
  <si>
    <t>Automovil Marca Volkswagen Modelo Gol Color Gris. En el estado en que se encuentra</t>
  </si>
  <si>
    <t>Automovil Marca Chevrolet Modelo Astra Color Gris. En el estado en que se encuentra</t>
  </si>
  <si>
    <t>Motocicleta Marca Honda CBX Strada Color Azul. En el estado en que se encuentra</t>
  </si>
  <si>
    <t>Motocicleta Marca Honda XL185S Color Rojo con Negro. En el estado en que se encuentra</t>
  </si>
  <si>
    <t>Motocicleta Marca Honda Modelo BIZ- C100 - color Azul</t>
  </si>
  <si>
    <t>Motocicleta Marca Kawasaki Modelo Wander Color Azul</t>
  </si>
  <si>
    <t>Motocicleta Marca Star Chapa 428AGK, Color Gris</t>
  </si>
  <si>
    <t>Unidad de Vehículo Marca Toyota Modelo Premio Chasis ZZT2405034627, Año 2004 Capacidad Motor 1800cc, Color Plata, Origen Japon Matricula NBL 377 Naftero</t>
  </si>
  <si>
    <t>Unidad de Vehiculo marca Toyota Modelo Corona, Chasis CT1904001287 Año 1992, capacidad Motor 2000cc, color Blanco, Origen Japon, Matricula VX195, Diesel</t>
  </si>
  <si>
    <t>Unidades en : 120 unidades de remeras para niños de diferentes diseños, modelos y tamaños sin marca, origen brasil, 120 unidades de remeras para adultos de diferentes diseños, modelos  y tamaños sin marca origen brasil, 120 unidades de blusas para damas , diferentes diseños y modelos, tamaños sin marca, origen brasil</t>
  </si>
  <si>
    <t>Embarcación tipo Canoa con casco de metal (usado)</t>
  </si>
  <si>
    <t>Una unidad de motor fuera de borda Marca Yamaha de 25 HP (usado)</t>
  </si>
  <si>
    <t>Unidades de cepillos limpia parabrisas. Origen China</t>
  </si>
  <si>
    <t>Unidad de camioneta con cabina simple (Mini Star) Marca Star, Año 2013, Chasis N° LSYCJD2D4DH186795, Color Blanco</t>
  </si>
  <si>
    <t>Unidad de camioneta tipo Combi, marca Nissan Trade 75, color Blanco Año 1994, Chasis N° VSKPF1104RA738680 Origen España</t>
  </si>
  <si>
    <t>Unidad de vehiculo Station Wagon Marca Toyota, Modelo Gran Via Año 1998, Color Gris, Chasis N° KCH100018251, Origen Japon</t>
  </si>
  <si>
    <t>Unidad de camion con Furgon Marca JMC Año 2018, Chasis N° 9PNAHAAB6KAAA0009 Color Blanco, Origen China</t>
  </si>
  <si>
    <t>Unidad de vehiculo tipo familiar Marca Kia Modelo Pregio, Año 1997, Chasis N° KNHTR7322VS604166, Origen Corea (usado) Color Blanco, (Parte interior, asientos en mal estado) en el Estado en que se encuentra</t>
  </si>
  <si>
    <t>Unidad de vehiculo tipo Sedan Marca Toyota Modelo Wish Año 2003, Chasis N° ZNE100055669, Origen Japon (Usado), color Gris Perla - Chapa AACU405</t>
  </si>
  <si>
    <t>Unidad de Camion Marca Man Modelo 10-224, Año 1996, Chasis N° WMAL250644G111931, Color Rojo , Origen Alemania (Usado), Chapa CDY571</t>
  </si>
  <si>
    <t>Unidad de Motobomba Marca Yamaha, Modelo YP20T usado de 5.5 HP Origen Japon</t>
  </si>
  <si>
    <t>Unidad de motobomba marca Yamaha Modelo YP20G, usado de 4 HP, Origen Japon</t>
  </si>
  <si>
    <t>Una unidad de camoion Marca Scania Modelo 112M, Año 1985, Color Azul, con Chasis XLEPA4X2Z04223022, Usado, con carroceria de madera</t>
  </si>
  <si>
    <t>Una unidad tanque de metal, capacidad aproximada de 20.000 litros (usado)</t>
  </si>
  <si>
    <t>Una unidad vehiculo Marca Toyota Modelo Hiace, Año 1989, Color Blanco, Chasis N° LH1190002075, usado, Origen Japon (Parte interior, asientos rotos, carroceria corroída, Chapa AJH956)</t>
  </si>
  <si>
    <t>Balanzas electrónicas: 23 unidades Balanzas modelo ACS-40 y  18 unidades Balanzas modelo 40KG- Todos de la marca Stanford, Origen China, nuevos sin uso</t>
  </si>
  <si>
    <t>Unidad tracto camion Marca Volvo Modelo FH12 420 Año 2001, Chasis n° yv2a4daa11b298027, Color Blanco, Origen Suecia (Usado) Chapa DAF579</t>
  </si>
  <si>
    <t>Unidad de Semi remolque Marca Lecitrailer, color rojo, Año 1990, Chasis N°VV15R3EDAFLL71357 (Cédula verde dice color azul), modelo D1317, 3 ejes (usado)</t>
  </si>
  <si>
    <t>Unidad vehiculo St. Wagon, Marca Toyota Modelo Funcargo, Año 2001, Color Azul, Chasis N° NCP200184080 (usado), Origen Japon, Chapa BOU183</t>
  </si>
  <si>
    <t>Unidad remolque para el transporte de mercancías, Marca El Gato con Chasis N° FM4742 Año 1998, Color Rojo, Industria Paraguaya</t>
  </si>
  <si>
    <t>Unidad vehiculo para el transporte de mercancías, Marca Chevrolet, Modelo S10 4X4, Año 2013, (Chasis N° 9BG148MH0DC460550 ubicado en plaqueta de seguridad sobre el tablero lado derecho) color negro, usado- Chapa CCU030 (Adulterada) - (Chasis N° 9BG148FKOEC425564 ubicado en el soporte carguero de chasis)</t>
  </si>
  <si>
    <t>Unidad de Camion Furgon Marca Isuzu Modelo NKR66LL - 5HXY2, Año 2018, Chasis N° JSSNKR66LK7100106, Origen Japon, Usado, color blanco</t>
  </si>
  <si>
    <t>Unidad vehiculo tipo Station Wagon Marca Mitsubishi, Modelo Montero, Color Marron, Año 1990, Chasis N° JMBL149GWLJ45534O, usado, Origen Japon, Chapa AGG027</t>
  </si>
  <si>
    <t>Unidad vehiculo tipo Sedan, Marca Toyota, Modelo Premio, Año 1998, Color Blanco, con chasis N° CT2110001981, Origen Japon (Usado)</t>
  </si>
  <si>
    <t>Unidad de Omnibus, Marca Mercedes Benz, Modelo Viale, Año 2006, Chasis N° 9BM3840676B505112, Origen Brasil (Usado) Color Blanco y Rojo - chapa BBU253</t>
  </si>
  <si>
    <t>Unidades de tanque de plástico con capacidad de 1,000 litros c/u (usados)</t>
  </si>
  <si>
    <t>Unidad camion marca Scania, color blanco, modelo P92H, Año 1988 con Chasis N° XLEPH4X2Z04244300, Origen Suecia, Chapa KAC050, con carrocería corropida</t>
  </si>
  <si>
    <t>Unidad tanque tipo cisterna Marca Phoenix con Chasis N° 09451297, Color Blanco con franjas con la inscripción Petromax, con capacidad de 30,000 litros, Origen Paraguay</t>
  </si>
  <si>
    <t>En: 145 unidades de cinta para impresora modelo FX 590/890 marca Masterprint, 33 unidades de toner para impresora laser modelo M-107.W, MFP-M135A marca Cartridge, 3 unidades de toner para impresora laser modelo MCT-D203U M4020/M 4070/M4020ND marca PREMIVD1, 2 unidades de toner para impresora laser modelo 105 A marca HP, 48 unidades de lámparas de vapor de sodio de 250 W de la marca OSRAM, 15 unidades de arrancadores electronicon para lámparas HS y H1 marca VOSSLOH SCHWABE, 30 unidades de fotocélulas para lámparas marca EXATRON, 10 unidades de soportes para fotocélulas sin marca, 100 unidades de CHI para toner para diferentes modelos sin marca</t>
  </si>
  <si>
    <t>EN; 30 unidades de cartuchos de tinta de color original para impresorade la marca HP modelo 644 de 2ML 20/2019, 60 unidades de cartuchos de tinta de color original para impresora de la marca HP modelo 664</t>
  </si>
  <si>
    <t>EN: 50 unidades de short para damas de algodón sin marca, origen brasil, 186 unidades de vestidos de algodón sin marca, origen brasil, 165 unidades de vestidos de fibra sintética sin marca, origen brasil, 1070 unidades de vestidos de algodón para mujeres sin marca origen brasil, 20 unidades de sujetador para cabellos (moños) de textil, origen brasil, 35 unidades de carteras de mano sin marca origen brasil</t>
  </si>
  <si>
    <t>EN: 163 unidades de remeras de algodón para niñas, 38 unidades de remeras de algodón para mujeres, 50 unidades de remeras sport de algodón para niñas, origen brasil, 217 unidades de vestidos de algodón para niñas,28 unidades de vestido de algodón para mujeres origen brasil, 252 unidades de blusas de algodón, 230 unidades de blusas de algodón para mujeres origen brasil, 115 conjunto de algodón para niñas origen brasil, 15 unidades pantalón vaquero algodón para niños, 19 unidades de short de algodón para mujer origen Brasil</t>
  </si>
  <si>
    <t>Unidad de Vehículo de la marca Toyota tipo Station Wagon, Modelo GAIA, placa N° ACE872, año de fabricación 2000, chasis N° SX015-0064381, color plata Diesel de 1990 cc</t>
  </si>
  <si>
    <t>Unidad de camión marca Mercedes Benz, año 1997, de dos ejes , chasis N° WDB67603515761452, color blanco, origen Brasil</t>
  </si>
  <si>
    <t>MERCADERIAS CAIDAS EN COMISO</t>
  </si>
  <si>
    <t>MERCADERIAS DECLARADAS EN ABANDONO CON RETASA DEL 35%</t>
  </si>
  <si>
    <t>TOTAL MERCADERIAS DECLARADAS EN ABANDONO</t>
  </si>
  <si>
    <t>12</t>
  </si>
  <si>
    <t>19671</t>
  </si>
  <si>
    <t>POR RESOLUCION D.N.A N°   , DE FECHA     DE DICIEMBRE DE 2022. SE HA DISPUESTO LA REALIZACION DEL REMATE PUBLICO ADUANERO, FIJADO PARA LOS DIAS 14 Y 15 DE DICIEMBRE, A PARTIR DE LAS 08:30 HORAS, EN EL SALON "EMPERATRIZ II" DEL HOTEL EXCELSIOR, SITO EN LA CALLE CHILE N°980 DE LA CIUDAD DE ASUNCION, SIENDO DESIGNADO REMATADOR EL SR. EGIL BENIGNO PANIAGUA MARTINEZ. Las mercaderías serán vendidas al mejor postor, en el estado en que se encuentran. El comprador deberá abonar al contado y en el acto de remate el cien por ciento (100%) de la comisión de cuatro por ciento (4%) mas el I.V.A. correspondiente al rematador, y el valor de la adjudicación dentro de las 12 (doce) horas luego de emitida la liquidacion.  En caso que al reanudarse el segundo dia del Remate, se detecte que algunos de los Adjudicados no ha procedido a depositar el total del monto adjudicado y la comisión, se ordenará de manera inmediata una nueva subasta de la mercadería.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</si>
</sst>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i/>
      <sz val="10"/>
      <name val="Arial"/>
      <family val="2"/>
    </font>
    <font>
      <sz val="9"/>
      <name val="Arial"/>
      <family val="2"/>
    </font>
    <font>
      <b/>
      <sz val="12"/>
      <name val="Arial"/>
      <family val="2"/>
    </font>
    <font>
      <b/>
      <sz val="10"/>
      <name val="Arial"/>
      <family val="2"/>
    </font>
    <font>
      <sz val="7"/>
      <color theme="1"/>
      <name val="Arial"/>
      <family val="2"/>
    </font>
    <font>
      <sz val="7"/>
      <name val="Arial"/>
      <family val="2"/>
    </font>
    <font>
      <b/>
      <sz val="12"/>
      <color theme="1"/>
      <name val="Calibri"/>
      <family val="2"/>
      <scheme val="minor"/>
    </font>
    <font>
      <b/>
      <sz val="7"/>
      <name val="Arial"/>
      <family val="2"/>
    </font>
    <font>
      <b/>
      <sz val="7"/>
      <color theme="1"/>
      <name val="Arial"/>
      <family val="2"/>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bottom/>
      <diagonal/>
    </border>
  </borders>
  <cellStyleXfs count="1">
    <xf numFmtId="0" fontId="0" fillId="0" borderId="0"/>
  </cellStyleXfs>
  <cellXfs count="114">
    <xf numFmtId="0" fontId="0" fillId="0" borderId="0" xfId="0"/>
    <xf numFmtId="0" fontId="4" fillId="3"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0" fontId="5" fillId="0" borderId="7" xfId="0" applyFont="1" applyBorder="1" applyAlignment="1">
      <alignment horizontal="justify" vertical="center"/>
    </xf>
    <xf numFmtId="3" fontId="5" fillId="4" borderId="7" xfId="0" applyNumberFormat="1" applyFont="1" applyFill="1" applyBorder="1" applyAlignment="1">
      <alignment horizontal="center" vertical="center" wrapText="1"/>
    </xf>
    <xf numFmtId="0" fontId="6" fillId="4" borderId="7" xfId="0" applyFont="1" applyFill="1" applyBorder="1" applyAlignment="1">
      <alignment horizontal="justify" vertical="center" wrapText="1"/>
    </xf>
    <xf numFmtId="0" fontId="6" fillId="4" borderId="6" xfId="0"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0" fontId="6" fillId="4" borderId="6" xfId="0" applyFont="1" applyFill="1" applyBorder="1" applyAlignment="1">
      <alignment horizontal="justify" vertical="center"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5" fillId="0" borderId="6" xfId="0" applyFont="1" applyBorder="1" applyAlignment="1">
      <alignment horizontal="justify" vertical="center" wrapText="1"/>
    </xf>
    <xf numFmtId="0" fontId="5" fillId="4" borderId="7" xfId="0" applyFont="1" applyFill="1" applyBorder="1" applyAlignment="1">
      <alignment horizontal="justify" vertical="center" wrapText="1"/>
    </xf>
    <xf numFmtId="0" fontId="5" fillId="0" borderId="7" xfId="0" applyFont="1" applyBorder="1" applyAlignment="1">
      <alignment horizontal="justify" vertical="center" wrapText="1"/>
    </xf>
    <xf numFmtId="3" fontId="7" fillId="0" borderId="16" xfId="0" applyNumberFormat="1" applyFont="1" applyBorder="1"/>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3" fontId="4" fillId="3" borderId="19" xfId="0" applyNumberFormat="1"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49" fontId="6" fillId="4" borderId="21" xfId="0" applyNumberFormat="1" applyFont="1" applyFill="1" applyBorder="1" applyAlignment="1">
      <alignment horizontal="center" vertical="center" wrapText="1"/>
    </xf>
    <xf numFmtId="0" fontId="6" fillId="4" borderId="21" xfId="0" applyFont="1" applyFill="1" applyBorder="1" applyAlignment="1">
      <alignment horizontal="justify" vertical="center" wrapText="1"/>
    </xf>
    <xf numFmtId="0" fontId="0" fillId="0" borderId="0" xfId="0" applyBorder="1"/>
    <xf numFmtId="0" fontId="6" fillId="4" borderId="24" xfId="0" applyFont="1" applyFill="1" applyBorder="1" applyAlignment="1">
      <alignment horizontal="center" vertical="center" wrapText="1"/>
    </xf>
    <xf numFmtId="49" fontId="6" fillId="4" borderId="24" xfId="0" applyNumberFormat="1" applyFont="1" applyFill="1" applyBorder="1" applyAlignment="1">
      <alignment horizontal="center" vertical="center" wrapText="1"/>
    </xf>
    <xf numFmtId="0" fontId="6" fillId="4" borderId="24" xfId="0" applyFont="1" applyFill="1" applyBorder="1" applyAlignment="1">
      <alignment horizontal="justify" vertical="center" wrapText="1"/>
    </xf>
    <xf numFmtId="3" fontId="4" fillId="3" borderId="3" xfId="0"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3" fontId="5" fillId="4" borderId="26" xfId="0" applyNumberFormat="1" applyFont="1" applyFill="1" applyBorder="1" applyAlignment="1">
      <alignment horizontal="center" vertical="center" wrapText="1"/>
    </xf>
    <xf numFmtId="3" fontId="5" fillId="4" borderId="25" xfId="0" applyNumberFormat="1" applyFont="1" applyFill="1" applyBorder="1" applyAlignment="1">
      <alignment horizontal="center" vertical="center" wrapText="1"/>
    </xf>
    <xf numFmtId="3" fontId="7" fillId="0" borderId="4" xfId="0" applyNumberFormat="1" applyFont="1" applyBorder="1"/>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4"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0" fontId="5" fillId="0" borderId="7" xfId="0" applyFont="1" applyFill="1" applyBorder="1" applyAlignment="1">
      <alignment horizontal="justify" vertical="center"/>
    </xf>
    <xf numFmtId="0" fontId="6"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24" xfId="0" applyFont="1" applyFill="1" applyBorder="1" applyAlignment="1">
      <alignment horizontal="justify" vertical="center"/>
    </xf>
    <xf numFmtId="3" fontId="5" fillId="0" borderId="7"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7" xfId="0"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5" fillId="0" borderId="21" xfId="0" applyFont="1" applyFill="1" applyBorder="1" applyAlignment="1">
      <alignment horizontal="justify" vertical="center"/>
    </xf>
    <xf numFmtId="3" fontId="5" fillId="0" borderId="7" xfId="0" applyNumberFormat="1" applyFont="1" applyFill="1" applyBorder="1" applyAlignment="1">
      <alignment horizontal="center" vertical="center"/>
    </xf>
    <xf numFmtId="3" fontId="6" fillId="0" borderId="7"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xf>
    <xf numFmtId="3" fontId="5" fillId="0" borderId="21" xfId="0" applyNumberFormat="1" applyFont="1" applyFill="1" applyBorder="1" applyAlignment="1">
      <alignment horizontal="justify" vertical="center"/>
    </xf>
    <xf numFmtId="3" fontId="5" fillId="0" borderId="7" xfId="0" applyNumberFormat="1" applyFont="1" applyFill="1" applyBorder="1" applyAlignment="1">
      <alignment horizontal="justify" vertical="center"/>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49" fontId="5" fillId="4" borderId="24" xfId="0" applyNumberFormat="1" applyFont="1" applyFill="1" applyBorder="1" applyAlignment="1">
      <alignment horizontal="center" vertical="center" wrapText="1"/>
    </xf>
    <xf numFmtId="0" fontId="0" fillId="0" borderId="2" xfId="0" applyBorder="1"/>
    <xf numFmtId="0" fontId="4" fillId="3" borderId="28"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0" xfId="0" applyFont="1" applyFill="1" applyBorder="1" applyAlignment="1">
      <alignment horizontal="center" vertical="center" wrapText="1"/>
    </xf>
    <xf numFmtId="3" fontId="4" fillId="3" borderId="32" xfId="0" applyNumberFormat="1" applyFont="1" applyFill="1" applyBorder="1" applyAlignment="1">
      <alignment horizontal="center" vertical="center" wrapText="1"/>
    </xf>
    <xf numFmtId="0" fontId="0" fillId="4" borderId="0" xfId="0" applyFill="1" applyBorder="1"/>
    <xf numFmtId="3" fontId="5" fillId="0" borderId="9"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0" fontId="0" fillId="0" borderId="29" xfId="0" applyBorder="1"/>
    <xf numFmtId="3" fontId="4" fillId="3" borderId="30" xfId="0" applyNumberFormat="1"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9" xfId="0" applyFont="1" applyFill="1" applyBorder="1" applyAlignment="1">
      <alignment horizontal="center" vertical="center" wrapText="1"/>
    </xf>
    <xf numFmtId="3" fontId="5" fillId="4" borderId="7" xfId="0" applyNumberFormat="1" applyFont="1" applyFill="1" applyBorder="1" applyAlignment="1">
      <alignment horizontal="center" vertical="center"/>
    </xf>
    <xf numFmtId="3" fontId="5" fillId="4" borderId="33"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3" fontId="5" fillId="0" borderId="7" xfId="0" applyNumberFormat="1" applyFont="1" applyFill="1" applyBorder="1" applyAlignment="1">
      <alignment horizontal="center" vertical="center"/>
    </xf>
    <xf numFmtId="3" fontId="6" fillId="0" borderId="7" xfId="0" applyNumberFormat="1" applyFont="1" applyFill="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3" fontId="5" fillId="0" borderId="9"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0" borderId="28" xfId="0" applyFont="1" applyFill="1" applyBorder="1" applyAlignment="1">
      <alignment horizontal="center" vertical="justify" wrapText="1"/>
    </xf>
    <xf numFmtId="0" fontId="2" fillId="0" borderId="0" xfId="0" applyFont="1" applyFill="1" applyBorder="1" applyAlignment="1">
      <alignment horizontal="center" vertical="justify" wrapText="1"/>
    </xf>
    <xf numFmtId="0" fontId="2" fillId="0" borderId="32" xfId="0" applyFont="1" applyFill="1" applyBorder="1" applyAlignment="1">
      <alignment horizontal="center" vertical="justify"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200025</xdr:colOff>
      <xdr:row>0</xdr:row>
      <xdr:rowOff>85725</xdr:rowOff>
    </xdr:from>
    <xdr:to>
      <xdr:col>4</xdr:col>
      <xdr:colOff>1752600</xdr:colOff>
      <xdr:row>0</xdr:row>
      <xdr:rowOff>481102</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2390775" y="85725"/>
          <a:ext cx="1552575" cy="3953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9"/>
  <sheetViews>
    <sheetView tabSelected="1" zoomScaleNormal="100" workbookViewId="0">
      <selection activeCell="A2" sqref="A2:M2"/>
    </sheetView>
  </sheetViews>
  <sheetFormatPr baseColWidth="10" defaultRowHeight="15" x14ac:dyDescent="0.25"/>
  <cols>
    <col min="1" max="1" width="7.42578125" customWidth="1"/>
    <col min="2" max="2" width="11.140625" bestFit="1" customWidth="1"/>
    <col min="3" max="3" width="14.28515625" bestFit="1" customWidth="1"/>
    <col min="4" max="4" width="4.140625" bestFit="1" customWidth="1"/>
    <col min="5" max="5" width="56.7109375" customWidth="1"/>
    <col min="6" max="6" width="15.7109375" hidden="1" customWidth="1"/>
    <col min="7" max="7" width="0" hidden="1" customWidth="1"/>
    <col min="8" max="8" width="12.140625" hidden="1" customWidth="1"/>
    <col min="9" max="12" width="0" hidden="1" customWidth="1"/>
    <col min="13" max="13" width="14.140625" bestFit="1" customWidth="1"/>
  </cols>
  <sheetData>
    <row r="1" spans="1:13" ht="54.75" customHeight="1" thickBot="1" x14ac:dyDescent="0.3">
      <c r="A1" s="102" t="s">
        <v>0</v>
      </c>
      <c r="B1" s="103"/>
      <c r="C1" s="103"/>
      <c r="D1" s="103"/>
      <c r="E1" s="103"/>
      <c r="F1" s="103"/>
      <c r="G1" s="103"/>
      <c r="H1" s="103"/>
      <c r="I1" s="103"/>
      <c r="J1" s="103"/>
      <c r="K1" s="103"/>
      <c r="L1" s="103"/>
      <c r="M1" s="104"/>
    </row>
    <row r="2" spans="1:13" ht="116.25" customHeight="1" thickBot="1" x14ac:dyDescent="0.3">
      <c r="A2" s="105" t="s">
        <v>714</v>
      </c>
      <c r="B2" s="106"/>
      <c r="C2" s="106"/>
      <c r="D2" s="106"/>
      <c r="E2" s="106"/>
      <c r="F2" s="106"/>
      <c r="G2" s="106"/>
      <c r="H2" s="106"/>
      <c r="I2" s="106"/>
      <c r="J2" s="106"/>
      <c r="K2" s="106"/>
      <c r="L2" s="106"/>
      <c r="M2" s="107"/>
    </row>
    <row r="3" spans="1:13" ht="16.5" customHeight="1" thickBot="1" x14ac:dyDescent="0.3">
      <c r="A3" s="108" t="s">
        <v>710</v>
      </c>
      <c r="B3" s="109"/>
      <c r="C3" s="109"/>
      <c r="D3" s="109"/>
      <c r="E3" s="109"/>
      <c r="F3" s="109"/>
      <c r="G3" s="109"/>
      <c r="H3" s="109"/>
      <c r="I3" s="109"/>
      <c r="J3" s="109"/>
      <c r="K3" s="109"/>
      <c r="L3" s="109"/>
      <c r="M3" s="110"/>
    </row>
    <row r="4" spans="1:13" ht="26.25" thickBot="1" x14ac:dyDescent="0.3">
      <c r="A4" s="74" t="s">
        <v>1</v>
      </c>
      <c r="B4" s="65" t="s">
        <v>2</v>
      </c>
      <c r="C4" s="75" t="s">
        <v>3</v>
      </c>
      <c r="D4" s="75"/>
      <c r="E4" s="65" t="s">
        <v>4</v>
      </c>
      <c r="F4" s="73" t="s">
        <v>5</v>
      </c>
      <c r="G4" s="72"/>
      <c r="H4" s="72"/>
      <c r="I4" s="72"/>
      <c r="J4" s="72"/>
      <c r="K4" s="72"/>
      <c r="L4" s="72"/>
      <c r="M4" s="73" t="s">
        <v>5</v>
      </c>
    </row>
    <row r="5" spans="1:13" ht="27" x14ac:dyDescent="0.25">
      <c r="A5" s="2">
        <v>1</v>
      </c>
      <c r="B5" s="3" t="s">
        <v>12</v>
      </c>
      <c r="C5" s="4" t="s">
        <v>13</v>
      </c>
      <c r="D5" s="4"/>
      <c r="E5" s="17" t="s">
        <v>14</v>
      </c>
      <c r="F5" s="77">
        <v>37768737</v>
      </c>
      <c r="G5" s="28"/>
      <c r="H5" s="28"/>
      <c r="I5" s="28"/>
      <c r="J5" s="28"/>
      <c r="K5" s="28"/>
      <c r="L5" s="28"/>
      <c r="M5" s="77">
        <v>37768737</v>
      </c>
    </row>
    <row r="6" spans="1:13" ht="18" x14ac:dyDescent="0.25">
      <c r="A6" s="5">
        <v>2</v>
      </c>
      <c r="B6" s="6" t="s">
        <v>12</v>
      </c>
      <c r="C6" s="7" t="s">
        <v>15</v>
      </c>
      <c r="D6" s="7"/>
      <c r="E6" s="18" t="s">
        <v>16</v>
      </c>
      <c r="F6" s="33">
        <v>326842</v>
      </c>
      <c r="G6" s="28"/>
      <c r="H6" s="28"/>
      <c r="I6" s="28"/>
      <c r="J6" s="28"/>
      <c r="K6" s="28"/>
      <c r="L6" s="28"/>
      <c r="M6" s="33">
        <v>326842</v>
      </c>
    </row>
    <row r="7" spans="1:13" ht="18" x14ac:dyDescent="0.25">
      <c r="A7" s="2">
        <v>3</v>
      </c>
      <c r="B7" s="6" t="s">
        <v>12</v>
      </c>
      <c r="C7" s="7" t="s">
        <v>17</v>
      </c>
      <c r="D7" s="7"/>
      <c r="E7" s="8" t="s">
        <v>18</v>
      </c>
      <c r="F7" s="33">
        <v>388814</v>
      </c>
      <c r="G7" s="28"/>
      <c r="H7" s="28"/>
      <c r="I7" s="28"/>
      <c r="J7" s="28"/>
      <c r="K7" s="28"/>
      <c r="L7" s="28"/>
      <c r="M7" s="33">
        <v>388814</v>
      </c>
    </row>
    <row r="8" spans="1:13" ht="31.5" customHeight="1" x14ac:dyDescent="0.25">
      <c r="A8" s="5">
        <v>4</v>
      </c>
      <c r="B8" s="6" t="s">
        <v>12</v>
      </c>
      <c r="C8" s="7" t="s">
        <v>19</v>
      </c>
      <c r="D8" s="7"/>
      <c r="E8" s="19" t="s">
        <v>20</v>
      </c>
      <c r="F8" s="33">
        <v>135032</v>
      </c>
      <c r="G8" s="28"/>
      <c r="H8" s="28"/>
      <c r="I8" s="28"/>
      <c r="J8" s="28"/>
      <c r="K8" s="28"/>
      <c r="L8" s="28"/>
      <c r="M8" s="33">
        <v>135032</v>
      </c>
    </row>
    <row r="9" spans="1:13" ht="31.5" customHeight="1" x14ac:dyDescent="0.25">
      <c r="A9" s="5">
        <v>5</v>
      </c>
      <c r="B9" s="6" t="s">
        <v>12</v>
      </c>
      <c r="C9" s="7" t="s">
        <v>21</v>
      </c>
      <c r="D9" s="7"/>
      <c r="E9" s="19" t="s">
        <v>22</v>
      </c>
      <c r="F9" s="33">
        <v>3434507</v>
      </c>
      <c r="G9" s="28"/>
      <c r="H9" s="28"/>
      <c r="I9" s="28"/>
      <c r="J9" s="28"/>
      <c r="K9" s="28"/>
      <c r="L9" s="28"/>
      <c r="M9" s="33">
        <v>3434507</v>
      </c>
    </row>
    <row r="10" spans="1:13" ht="18" x14ac:dyDescent="0.25">
      <c r="A10" s="5">
        <v>6</v>
      </c>
      <c r="B10" s="6" t="s">
        <v>12</v>
      </c>
      <c r="C10" s="7" t="s">
        <v>23</v>
      </c>
      <c r="D10" s="7"/>
      <c r="E10" s="19" t="s">
        <v>24</v>
      </c>
      <c r="F10" s="33">
        <v>516619</v>
      </c>
      <c r="G10" s="28"/>
      <c r="H10" s="28"/>
      <c r="I10" s="28"/>
      <c r="J10" s="28"/>
      <c r="K10" s="28"/>
      <c r="L10" s="28"/>
      <c r="M10" s="33">
        <v>516619</v>
      </c>
    </row>
    <row r="11" spans="1:13" ht="18" x14ac:dyDescent="0.25">
      <c r="A11" s="2">
        <v>7</v>
      </c>
      <c r="B11" s="6" t="s">
        <v>12</v>
      </c>
      <c r="C11" s="7" t="s">
        <v>25</v>
      </c>
      <c r="D11" s="7"/>
      <c r="E11" s="8" t="s">
        <v>26</v>
      </c>
      <c r="F11" s="33">
        <v>711429</v>
      </c>
      <c r="G11" s="28"/>
      <c r="H11" s="28"/>
      <c r="I11" s="28"/>
      <c r="J11" s="28"/>
      <c r="K11" s="28"/>
      <c r="L11" s="28"/>
      <c r="M11" s="33">
        <v>711429</v>
      </c>
    </row>
    <row r="12" spans="1:13" ht="27" customHeight="1" x14ac:dyDescent="0.25">
      <c r="A12" s="5">
        <v>8</v>
      </c>
      <c r="B12" s="6" t="s">
        <v>12</v>
      </c>
      <c r="C12" s="7" t="s">
        <v>27</v>
      </c>
      <c r="D12" s="7"/>
      <c r="E12" s="8" t="s">
        <v>28</v>
      </c>
      <c r="F12" s="33">
        <v>711429</v>
      </c>
      <c r="G12" s="28"/>
      <c r="H12" s="28"/>
      <c r="I12" s="28"/>
      <c r="J12" s="28"/>
      <c r="K12" s="28"/>
      <c r="L12" s="28"/>
      <c r="M12" s="33">
        <v>711429</v>
      </c>
    </row>
    <row r="13" spans="1:13" ht="18" x14ac:dyDescent="0.25">
      <c r="A13" s="5">
        <v>9</v>
      </c>
      <c r="B13" s="6" t="s">
        <v>12</v>
      </c>
      <c r="C13" s="7" t="s">
        <v>29</v>
      </c>
      <c r="D13" s="7"/>
      <c r="E13" s="8" t="s">
        <v>30</v>
      </c>
      <c r="F13" s="33">
        <v>95085</v>
      </c>
      <c r="G13" s="28"/>
      <c r="H13" s="28"/>
      <c r="I13" s="28"/>
      <c r="J13" s="28"/>
      <c r="K13" s="28"/>
      <c r="L13" s="28"/>
      <c r="M13" s="33">
        <v>95085</v>
      </c>
    </row>
    <row r="14" spans="1:13" ht="18" x14ac:dyDescent="0.25">
      <c r="A14" s="5">
        <v>10</v>
      </c>
      <c r="B14" s="6" t="s">
        <v>12</v>
      </c>
      <c r="C14" s="7" t="s">
        <v>31</v>
      </c>
      <c r="D14" s="7"/>
      <c r="E14" s="8" t="s">
        <v>32</v>
      </c>
      <c r="F14" s="33">
        <v>665085</v>
      </c>
      <c r="G14" s="28"/>
      <c r="H14" s="28"/>
      <c r="I14" s="28"/>
      <c r="J14" s="28"/>
      <c r="K14" s="28"/>
      <c r="L14" s="28"/>
      <c r="M14" s="33">
        <v>665085</v>
      </c>
    </row>
    <row r="15" spans="1:13" ht="18" x14ac:dyDescent="0.25">
      <c r="A15" s="2">
        <v>11</v>
      </c>
      <c r="B15" s="6" t="s">
        <v>12</v>
      </c>
      <c r="C15" s="7" t="s">
        <v>33</v>
      </c>
      <c r="D15" s="7"/>
      <c r="E15" s="8" t="s">
        <v>34</v>
      </c>
      <c r="F15" s="33">
        <v>140925</v>
      </c>
      <c r="G15" s="28"/>
      <c r="H15" s="28"/>
      <c r="I15" s="28"/>
      <c r="J15" s="28"/>
      <c r="K15" s="28"/>
      <c r="L15" s="28"/>
      <c r="M15" s="33">
        <v>140925</v>
      </c>
    </row>
    <row r="16" spans="1:13" ht="18" x14ac:dyDescent="0.25">
      <c r="A16" s="5">
        <v>12</v>
      </c>
      <c r="B16" s="6" t="s">
        <v>12</v>
      </c>
      <c r="C16" s="7" t="s">
        <v>35</v>
      </c>
      <c r="D16" s="7"/>
      <c r="E16" s="8" t="s">
        <v>36</v>
      </c>
      <c r="F16" s="33">
        <v>366807</v>
      </c>
      <c r="G16" s="28"/>
      <c r="H16" s="28"/>
      <c r="I16" s="28"/>
      <c r="J16" s="28"/>
      <c r="K16" s="28"/>
      <c r="L16" s="28"/>
      <c r="M16" s="33">
        <v>366807</v>
      </c>
    </row>
    <row r="17" spans="1:13" ht="18" x14ac:dyDescent="0.25">
      <c r="A17" s="5">
        <v>13</v>
      </c>
      <c r="B17" s="6" t="s">
        <v>12</v>
      </c>
      <c r="C17" s="7" t="s">
        <v>37</v>
      </c>
      <c r="D17" s="7"/>
      <c r="E17" s="10" t="s">
        <v>38</v>
      </c>
      <c r="F17" s="33">
        <v>334988</v>
      </c>
      <c r="G17" s="28"/>
      <c r="H17" s="28"/>
      <c r="I17" s="28"/>
      <c r="J17" s="28"/>
      <c r="K17" s="28"/>
      <c r="L17" s="28"/>
      <c r="M17" s="33">
        <v>334988</v>
      </c>
    </row>
    <row r="18" spans="1:13" ht="27" x14ac:dyDescent="0.25">
      <c r="A18" s="5">
        <v>14</v>
      </c>
      <c r="B18" s="6" t="s">
        <v>12</v>
      </c>
      <c r="C18" s="7" t="s">
        <v>39</v>
      </c>
      <c r="D18" s="7"/>
      <c r="E18" s="10" t="s">
        <v>40</v>
      </c>
      <c r="F18" s="33">
        <v>28595</v>
      </c>
      <c r="G18" s="28"/>
      <c r="H18" s="28"/>
      <c r="I18" s="28"/>
      <c r="J18" s="28"/>
      <c r="K18" s="28"/>
      <c r="L18" s="28"/>
      <c r="M18" s="33">
        <v>28595</v>
      </c>
    </row>
    <row r="19" spans="1:13" ht="18" x14ac:dyDescent="0.25">
      <c r="A19" s="2">
        <v>15</v>
      </c>
      <c r="B19" s="6" t="s">
        <v>12</v>
      </c>
      <c r="C19" s="7" t="s">
        <v>41</v>
      </c>
      <c r="D19" s="7"/>
      <c r="E19" s="10" t="s">
        <v>42</v>
      </c>
      <c r="F19" s="33">
        <v>81623</v>
      </c>
      <c r="G19" s="28"/>
      <c r="H19" s="28"/>
      <c r="I19" s="28"/>
      <c r="J19" s="28"/>
      <c r="K19" s="28"/>
      <c r="L19" s="28"/>
      <c r="M19" s="33">
        <v>81623</v>
      </c>
    </row>
    <row r="20" spans="1:13" ht="18" x14ac:dyDescent="0.25">
      <c r="A20" s="5">
        <v>16</v>
      </c>
      <c r="B20" s="6" t="s">
        <v>12</v>
      </c>
      <c r="C20" s="7" t="s">
        <v>43</v>
      </c>
      <c r="D20" s="7"/>
      <c r="E20" s="10" t="s">
        <v>44</v>
      </c>
      <c r="F20" s="33">
        <v>158036</v>
      </c>
      <c r="G20" s="28"/>
      <c r="H20" s="28"/>
      <c r="I20" s="28"/>
      <c r="J20" s="28"/>
      <c r="K20" s="28"/>
      <c r="L20" s="28"/>
      <c r="M20" s="33">
        <v>158036</v>
      </c>
    </row>
    <row r="21" spans="1:13" ht="18" x14ac:dyDescent="0.25">
      <c r="A21" s="5">
        <v>17</v>
      </c>
      <c r="B21" s="6" t="s">
        <v>12</v>
      </c>
      <c r="C21" s="7" t="s">
        <v>45</v>
      </c>
      <c r="D21" s="7"/>
      <c r="E21" s="10" t="s">
        <v>46</v>
      </c>
      <c r="F21" s="33">
        <v>60096</v>
      </c>
      <c r="G21" s="28"/>
      <c r="H21" s="28"/>
      <c r="I21" s="28"/>
      <c r="J21" s="28"/>
      <c r="K21" s="28"/>
      <c r="L21" s="28"/>
      <c r="M21" s="33">
        <v>60096</v>
      </c>
    </row>
    <row r="22" spans="1:13" ht="18" x14ac:dyDescent="0.25">
      <c r="A22" s="5">
        <v>18</v>
      </c>
      <c r="B22" s="6" t="s">
        <v>12</v>
      </c>
      <c r="C22" s="7" t="s">
        <v>47</v>
      </c>
      <c r="D22" s="7"/>
      <c r="E22" s="10" t="s">
        <v>48</v>
      </c>
      <c r="F22" s="33">
        <v>1400778</v>
      </c>
      <c r="G22" s="28"/>
      <c r="H22" s="28"/>
      <c r="I22" s="28"/>
      <c r="J22" s="28"/>
      <c r="K22" s="28"/>
      <c r="L22" s="28"/>
      <c r="M22" s="33">
        <v>1400778</v>
      </c>
    </row>
    <row r="23" spans="1:13" ht="18" x14ac:dyDescent="0.25">
      <c r="A23" s="2">
        <v>19</v>
      </c>
      <c r="B23" s="6" t="s">
        <v>12</v>
      </c>
      <c r="C23" s="7" t="s">
        <v>49</v>
      </c>
      <c r="D23" s="7"/>
      <c r="E23" s="10" t="s">
        <v>50</v>
      </c>
      <c r="F23" s="33">
        <v>2400602</v>
      </c>
      <c r="G23" s="28"/>
      <c r="H23" s="28"/>
      <c r="I23" s="28"/>
      <c r="J23" s="28"/>
      <c r="K23" s="28"/>
      <c r="L23" s="28"/>
      <c r="M23" s="33">
        <v>2400602</v>
      </c>
    </row>
    <row r="24" spans="1:13" ht="18" x14ac:dyDescent="0.25">
      <c r="A24" s="5">
        <v>20</v>
      </c>
      <c r="B24" s="6" t="s">
        <v>12</v>
      </c>
      <c r="C24" s="7" t="s">
        <v>51</v>
      </c>
      <c r="D24" s="7"/>
      <c r="E24" s="10" t="s">
        <v>52</v>
      </c>
      <c r="F24" s="33">
        <v>24028</v>
      </c>
      <c r="G24" s="28"/>
      <c r="H24" s="28"/>
      <c r="I24" s="28"/>
      <c r="J24" s="28"/>
      <c r="K24" s="28"/>
      <c r="L24" s="28"/>
      <c r="M24" s="33">
        <v>24028</v>
      </c>
    </row>
    <row r="25" spans="1:13" ht="18" x14ac:dyDescent="0.25">
      <c r="A25" s="5">
        <v>21</v>
      </c>
      <c r="B25" s="6" t="s">
        <v>12</v>
      </c>
      <c r="C25" s="7" t="s">
        <v>53</v>
      </c>
      <c r="D25" s="7"/>
      <c r="E25" s="10" t="s">
        <v>54</v>
      </c>
      <c r="F25" s="33">
        <v>65499</v>
      </c>
      <c r="G25" s="28"/>
      <c r="H25" s="28"/>
      <c r="I25" s="28"/>
      <c r="J25" s="28"/>
      <c r="K25" s="28"/>
      <c r="L25" s="28"/>
      <c r="M25" s="33">
        <v>65499</v>
      </c>
    </row>
    <row r="26" spans="1:13" ht="18" x14ac:dyDescent="0.25">
      <c r="A26" s="5">
        <v>22</v>
      </c>
      <c r="B26" s="6" t="s">
        <v>12</v>
      </c>
      <c r="C26" s="7" t="s">
        <v>55</v>
      </c>
      <c r="D26" s="7"/>
      <c r="E26" s="10" t="s">
        <v>56</v>
      </c>
      <c r="F26" s="33">
        <v>65499</v>
      </c>
      <c r="G26" s="28"/>
      <c r="H26" s="28"/>
      <c r="I26" s="28"/>
      <c r="J26" s="28"/>
      <c r="K26" s="28"/>
      <c r="L26" s="28"/>
      <c r="M26" s="33">
        <v>65499</v>
      </c>
    </row>
    <row r="27" spans="1:13" ht="18" x14ac:dyDescent="0.25">
      <c r="A27" s="2">
        <v>23</v>
      </c>
      <c r="B27" s="6" t="s">
        <v>12</v>
      </c>
      <c r="C27" s="7" t="s">
        <v>57</v>
      </c>
      <c r="D27" s="7"/>
      <c r="E27" s="10" t="s">
        <v>58</v>
      </c>
      <c r="F27" s="33">
        <v>80789</v>
      </c>
      <c r="G27" s="28"/>
      <c r="H27" s="28"/>
      <c r="I27" s="28"/>
      <c r="J27" s="28"/>
      <c r="K27" s="28"/>
      <c r="L27" s="28"/>
      <c r="M27" s="33">
        <v>80789</v>
      </c>
    </row>
    <row r="28" spans="1:13" ht="18" x14ac:dyDescent="0.25">
      <c r="A28" s="5">
        <v>24</v>
      </c>
      <c r="B28" s="6" t="s">
        <v>12</v>
      </c>
      <c r="C28" s="7" t="s">
        <v>59</v>
      </c>
      <c r="D28" s="7"/>
      <c r="E28" s="10" t="s">
        <v>60</v>
      </c>
      <c r="F28" s="33">
        <v>1277693</v>
      </c>
      <c r="G28" s="28"/>
      <c r="H28" s="28"/>
      <c r="I28" s="28"/>
      <c r="J28" s="28"/>
      <c r="K28" s="28"/>
      <c r="L28" s="28"/>
      <c r="M28" s="33">
        <v>1277693</v>
      </c>
    </row>
    <row r="29" spans="1:13" ht="27" x14ac:dyDescent="0.25">
      <c r="A29" s="5">
        <v>25</v>
      </c>
      <c r="B29" s="6" t="s">
        <v>12</v>
      </c>
      <c r="C29" s="7" t="s">
        <v>61</v>
      </c>
      <c r="D29" s="7"/>
      <c r="E29" s="10" t="s">
        <v>62</v>
      </c>
      <c r="F29" s="33">
        <v>153346</v>
      </c>
      <c r="G29" s="28"/>
      <c r="H29" s="28"/>
      <c r="I29" s="28"/>
      <c r="J29" s="28"/>
      <c r="K29" s="28"/>
      <c r="L29" s="28"/>
      <c r="M29" s="33">
        <v>153346</v>
      </c>
    </row>
    <row r="30" spans="1:13" ht="18" x14ac:dyDescent="0.25">
      <c r="A30" s="5">
        <v>26</v>
      </c>
      <c r="B30" s="6" t="s">
        <v>12</v>
      </c>
      <c r="C30" s="7" t="s">
        <v>63</v>
      </c>
      <c r="D30" s="7"/>
      <c r="E30" s="10" t="s">
        <v>64</v>
      </c>
      <c r="F30" s="33">
        <v>1554418</v>
      </c>
      <c r="G30" s="28"/>
      <c r="H30" s="28"/>
      <c r="I30" s="28"/>
      <c r="J30" s="28"/>
      <c r="K30" s="28"/>
      <c r="L30" s="28"/>
      <c r="M30" s="33">
        <v>1554418</v>
      </c>
    </row>
    <row r="31" spans="1:13" ht="18" x14ac:dyDescent="0.25">
      <c r="A31" s="2">
        <v>27</v>
      </c>
      <c r="B31" s="6" t="s">
        <v>12</v>
      </c>
      <c r="C31" s="7" t="s">
        <v>65</v>
      </c>
      <c r="D31" s="7"/>
      <c r="E31" s="10" t="s">
        <v>66</v>
      </c>
      <c r="F31" s="33">
        <v>249472</v>
      </c>
      <c r="G31" s="28"/>
      <c r="H31" s="28"/>
      <c r="I31" s="28"/>
      <c r="J31" s="28"/>
      <c r="K31" s="28"/>
      <c r="L31" s="28"/>
      <c r="M31" s="33">
        <v>249472</v>
      </c>
    </row>
    <row r="32" spans="1:13" ht="18" x14ac:dyDescent="0.25">
      <c r="A32" s="5">
        <v>28</v>
      </c>
      <c r="B32" s="6" t="s">
        <v>12</v>
      </c>
      <c r="C32" s="7" t="s">
        <v>67</v>
      </c>
      <c r="D32" s="7"/>
      <c r="E32" s="10" t="s">
        <v>68</v>
      </c>
      <c r="F32" s="33">
        <v>70469</v>
      </c>
      <c r="G32" s="28"/>
      <c r="H32" s="28"/>
      <c r="I32" s="28"/>
      <c r="J32" s="28"/>
      <c r="K32" s="28"/>
      <c r="L32" s="28"/>
      <c r="M32" s="33">
        <v>70469</v>
      </c>
    </row>
    <row r="33" spans="1:13" ht="18" x14ac:dyDescent="0.25">
      <c r="A33" s="5">
        <v>29</v>
      </c>
      <c r="B33" s="6" t="s">
        <v>12</v>
      </c>
      <c r="C33" s="7" t="s">
        <v>69</v>
      </c>
      <c r="D33" s="7"/>
      <c r="E33" s="10" t="s">
        <v>70</v>
      </c>
      <c r="F33" s="33">
        <v>190850</v>
      </c>
      <c r="G33" s="28"/>
      <c r="H33" s="28"/>
      <c r="I33" s="28"/>
      <c r="J33" s="28"/>
      <c r="K33" s="28"/>
      <c r="L33" s="28"/>
      <c r="M33" s="33">
        <v>190850</v>
      </c>
    </row>
    <row r="34" spans="1:13" ht="18" x14ac:dyDescent="0.25">
      <c r="A34" s="5">
        <v>30</v>
      </c>
      <c r="B34" s="6" t="s">
        <v>12</v>
      </c>
      <c r="C34" s="7" t="s">
        <v>71</v>
      </c>
      <c r="D34" s="7"/>
      <c r="E34" s="10" t="s">
        <v>72</v>
      </c>
      <c r="F34" s="33">
        <v>30404435</v>
      </c>
      <c r="G34" s="28"/>
      <c r="H34" s="28"/>
      <c r="I34" s="28"/>
      <c r="J34" s="28"/>
      <c r="K34" s="28"/>
      <c r="L34" s="28"/>
      <c r="M34" s="33">
        <v>30404435</v>
      </c>
    </row>
    <row r="35" spans="1:13" ht="162" x14ac:dyDescent="0.25">
      <c r="A35" s="2">
        <v>31</v>
      </c>
      <c r="B35" s="6" t="s">
        <v>12</v>
      </c>
      <c r="C35" s="7" t="s">
        <v>73</v>
      </c>
      <c r="D35" s="7"/>
      <c r="E35" s="10" t="s">
        <v>74</v>
      </c>
      <c r="F35" s="33">
        <v>6320953</v>
      </c>
      <c r="G35" s="28"/>
      <c r="H35" s="28"/>
      <c r="I35" s="28"/>
      <c r="J35" s="28"/>
      <c r="K35" s="28"/>
      <c r="L35" s="28"/>
      <c r="M35" s="33">
        <v>6320953</v>
      </c>
    </row>
    <row r="36" spans="1:13" ht="18" x14ac:dyDescent="0.25">
      <c r="A36" s="5">
        <v>32</v>
      </c>
      <c r="B36" s="6" t="s">
        <v>12</v>
      </c>
      <c r="C36" s="7" t="s">
        <v>75</v>
      </c>
      <c r="D36" s="7"/>
      <c r="E36" s="10" t="s">
        <v>76</v>
      </c>
      <c r="F36" s="33">
        <v>694863</v>
      </c>
      <c r="G36" s="28"/>
      <c r="H36" s="28"/>
      <c r="I36" s="28"/>
      <c r="J36" s="28"/>
      <c r="K36" s="28"/>
      <c r="L36" s="28"/>
      <c r="M36" s="33">
        <v>694863</v>
      </c>
    </row>
    <row r="37" spans="1:13" ht="21" customHeight="1" x14ac:dyDescent="0.25">
      <c r="A37" s="5">
        <v>33</v>
      </c>
      <c r="B37" s="6" t="s">
        <v>12</v>
      </c>
      <c r="C37" s="7" t="s">
        <v>77</v>
      </c>
      <c r="D37" s="7"/>
      <c r="E37" s="10" t="s">
        <v>78</v>
      </c>
      <c r="F37" s="33">
        <v>4811255</v>
      </c>
      <c r="G37" s="28"/>
      <c r="H37" s="28"/>
      <c r="I37" s="28"/>
      <c r="J37" s="28"/>
      <c r="K37" s="28"/>
      <c r="L37" s="28"/>
      <c r="M37" s="33">
        <v>4811255</v>
      </c>
    </row>
    <row r="38" spans="1:13" ht="18" x14ac:dyDescent="0.25">
      <c r="A38" s="5">
        <v>34</v>
      </c>
      <c r="B38" s="6" t="s">
        <v>12</v>
      </c>
      <c r="C38" s="7" t="s">
        <v>79</v>
      </c>
      <c r="D38" s="7"/>
      <c r="E38" s="10" t="s">
        <v>80</v>
      </c>
      <c r="F38" s="33">
        <v>77717</v>
      </c>
      <c r="G38" s="28"/>
      <c r="H38" s="28"/>
      <c r="I38" s="28"/>
      <c r="J38" s="28"/>
      <c r="K38" s="28"/>
      <c r="L38" s="28"/>
      <c r="M38" s="33">
        <v>77717</v>
      </c>
    </row>
    <row r="39" spans="1:13" ht="18" x14ac:dyDescent="0.25">
      <c r="A39" s="2">
        <v>35</v>
      </c>
      <c r="B39" s="6" t="s">
        <v>12</v>
      </c>
      <c r="C39" s="7" t="s">
        <v>81</v>
      </c>
      <c r="D39" s="7"/>
      <c r="E39" s="10" t="s">
        <v>82</v>
      </c>
      <c r="F39" s="33">
        <v>1279345</v>
      </c>
      <c r="G39" s="28"/>
      <c r="H39" s="28"/>
      <c r="I39" s="28"/>
      <c r="J39" s="28"/>
      <c r="K39" s="28"/>
      <c r="L39" s="28"/>
      <c r="M39" s="33">
        <v>1279345</v>
      </c>
    </row>
    <row r="40" spans="1:13" ht="27" x14ac:dyDescent="0.25">
      <c r="A40" s="5">
        <v>36</v>
      </c>
      <c r="B40" s="6" t="s">
        <v>6</v>
      </c>
      <c r="C40" s="7" t="s">
        <v>83</v>
      </c>
      <c r="D40" s="7"/>
      <c r="E40" s="10" t="s">
        <v>84</v>
      </c>
      <c r="F40" s="33">
        <v>2266915</v>
      </c>
      <c r="G40" s="28"/>
      <c r="H40" s="28"/>
      <c r="I40" s="28"/>
      <c r="J40" s="28"/>
      <c r="K40" s="28"/>
      <c r="L40" s="28"/>
      <c r="M40" s="33">
        <v>2266915</v>
      </c>
    </row>
    <row r="41" spans="1:13" ht="27" x14ac:dyDescent="0.25">
      <c r="A41" s="5">
        <v>37</v>
      </c>
      <c r="B41" s="6" t="s">
        <v>6</v>
      </c>
      <c r="C41" s="7" t="s">
        <v>85</v>
      </c>
      <c r="D41" s="7"/>
      <c r="E41" s="10" t="s">
        <v>86</v>
      </c>
      <c r="F41" s="33">
        <v>2614821</v>
      </c>
      <c r="G41" s="28"/>
      <c r="H41" s="28"/>
      <c r="I41" s="28"/>
      <c r="J41" s="28"/>
      <c r="K41" s="28"/>
      <c r="L41" s="28"/>
      <c r="M41" s="33">
        <v>2614821</v>
      </c>
    </row>
    <row r="42" spans="1:13" ht="18" x14ac:dyDescent="0.25">
      <c r="A42" s="5">
        <v>38</v>
      </c>
      <c r="B42" s="6" t="s">
        <v>7</v>
      </c>
      <c r="C42" s="7" t="s">
        <v>87</v>
      </c>
      <c r="D42" s="7"/>
      <c r="E42" s="10" t="s">
        <v>88</v>
      </c>
      <c r="F42" s="33">
        <v>11872874</v>
      </c>
      <c r="G42" s="28"/>
      <c r="H42" s="28"/>
      <c r="I42" s="28"/>
      <c r="J42" s="28"/>
      <c r="K42" s="28"/>
      <c r="L42" s="28"/>
      <c r="M42" s="33">
        <v>11872874</v>
      </c>
    </row>
    <row r="43" spans="1:13" ht="18" x14ac:dyDescent="0.25">
      <c r="A43" s="2">
        <v>39</v>
      </c>
      <c r="B43" s="6" t="s">
        <v>7</v>
      </c>
      <c r="C43" s="7" t="s">
        <v>89</v>
      </c>
      <c r="D43" s="7"/>
      <c r="E43" s="10" t="s">
        <v>90</v>
      </c>
      <c r="F43" s="33">
        <v>3549870</v>
      </c>
      <c r="G43" s="28"/>
      <c r="H43" s="28"/>
      <c r="I43" s="28"/>
      <c r="J43" s="28"/>
      <c r="K43" s="28"/>
      <c r="L43" s="28"/>
      <c r="M43" s="33">
        <v>3549870</v>
      </c>
    </row>
    <row r="44" spans="1:13" ht="36" x14ac:dyDescent="0.25">
      <c r="A44" s="5">
        <v>40</v>
      </c>
      <c r="B44" s="6" t="s">
        <v>8</v>
      </c>
      <c r="C44" s="7" t="s">
        <v>91</v>
      </c>
      <c r="D44" s="7"/>
      <c r="E44" s="10" t="s">
        <v>92</v>
      </c>
      <c r="F44" s="33">
        <v>523997</v>
      </c>
      <c r="G44" s="68"/>
      <c r="H44" s="28"/>
      <c r="I44" s="28"/>
      <c r="J44" s="28"/>
      <c r="K44" s="28"/>
      <c r="L44" s="28"/>
      <c r="M44" s="33">
        <v>523997</v>
      </c>
    </row>
    <row r="45" spans="1:13" ht="18" x14ac:dyDescent="0.25">
      <c r="A45" s="5">
        <v>41</v>
      </c>
      <c r="B45" s="6" t="s">
        <v>8</v>
      </c>
      <c r="C45" s="7" t="s">
        <v>93</v>
      </c>
      <c r="D45" s="7"/>
      <c r="E45" s="10" t="s">
        <v>94</v>
      </c>
      <c r="F45" s="33">
        <v>876444</v>
      </c>
      <c r="G45" s="28"/>
      <c r="H45" s="28"/>
      <c r="I45" s="28"/>
      <c r="J45" s="28"/>
      <c r="K45" s="28"/>
      <c r="L45" s="28"/>
      <c r="M45" s="33">
        <v>876444</v>
      </c>
    </row>
    <row r="46" spans="1:13" ht="36" x14ac:dyDescent="0.25">
      <c r="A46" s="5">
        <v>42</v>
      </c>
      <c r="B46" s="6" t="s">
        <v>95</v>
      </c>
      <c r="C46" s="7" t="s">
        <v>96</v>
      </c>
      <c r="D46" s="7"/>
      <c r="E46" s="10" t="s">
        <v>97</v>
      </c>
      <c r="F46" s="33">
        <v>4470703</v>
      </c>
      <c r="G46" s="28"/>
      <c r="H46" s="28"/>
      <c r="I46" s="28"/>
      <c r="J46" s="28"/>
      <c r="K46" s="28"/>
      <c r="L46" s="28"/>
      <c r="M46" s="33">
        <v>4470703</v>
      </c>
    </row>
    <row r="47" spans="1:13" ht="18" x14ac:dyDescent="0.25">
      <c r="A47" s="2">
        <v>43</v>
      </c>
      <c r="B47" s="6" t="s">
        <v>95</v>
      </c>
      <c r="C47" s="7" t="s">
        <v>98</v>
      </c>
      <c r="D47" s="7"/>
      <c r="E47" s="10" t="s">
        <v>99</v>
      </c>
      <c r="F47" s="33">
        <v>8224739</v>
      </c>
      <c r="G47" s="28"/>
      <c r="H47" s="28"/>
      <c r="I47" s="28"/>
      <c r="J47" s="28"/>
      <c r="K47" s="28"/>
      <c r="L47" s="28"/>
      <c r="M47" s="33">
        <v>8224739</v>
      </c>
    </row>
    <row r="48" spans="1:13" ht="18" x14ac:dyDescent="0.25">
      <c r="A48" s="5">
        <v>44</v>
      </c>
      <c r="B48" s="6" t="s">
        <v>95</v>
      </c>
      <c r="C48" s="7" t="s">
        <v>100</v>
      </c>
      <c r="D48" s="7"/>
      <c r="E48" s="10" t="s">
        <v>101</v>
      </c>
      <c r="F48" s="33">
        <v>2493902</v>
      </c>
      <c r="G48" s="28"/>
      <c r="H48" s="28"/>
      <c r="I48" s="28"/>
      <c r="J48" s="28"/>
      <c r="K48" s="28"/>
      <c r="L48" s="28"/>
      <c r="M48" s="33">
        <v>2493902</v>
      </c>
    </row>
    <row r="49" spans="1:13" ht="45" x14ac:dyDescent="0.25">
      <c r="A49" s="5">
        <v>45</v>
      </c>
      <c r="B49" s="6" t="s">
        <v>102</v>
      </c>
      <c r="C49" s="7" t="s">
        <v>103</v>
      </c>
      <c r="D49" s="7"/>
      <c r="E49" s="10" t="s">
        <v>104</v>
      </c>
      <c r="F49" s="33">
        <v>21490041</v>
      </c>
      <c r="G49" s="28"/>
      <c r="H49" s="28"/>
      <c r="I49" s="28"/>
      <c r="J49" s="28"/>
      <c r="K49" s="28"/>
      <c r="L49" s="28"/>
      <c r="M49" s="33">
        <v>21490041</v>
      </c>
    </row>
    <row r="50" spans="1:13" ht="18" x14ac:dyDescent="0.25">
      <c r="A50" s="5">
        <v>46</v>
      </c>
      <c r="B50" s="6" t="s">
        <v>102</v>
      </c>
      <c r="C50" s="7" t="s">
        <v>105</v>
      </c>
      <c r="D50" s="7"/>
      <c r="E50" s="10" t="s">
        <v>106</v>
      </c>
      <c r="F50" s="33">
        <v>220819</v>
      </c>
      <c r="G50" s="28"/>
      <c r="H50" s="28"/>
      <c r="I50" s="28"/>
      <c r="J50" s="28"/>
      <c r="K50" s="28"/>
      <c r="L50" s="28"/>
      <c r="M50" s="33">
        <v>220819</v>
      </c>
    </row>
    <row r="51" spans="1:13" ht="18" x14ac:dyDescent="0.25">
      <c r="A51" s="2">
        <v>47</v>
      </c>
      <c r="B51" s="6" t="s">
        <v>102</v>
      </c>
      <c r="C51" s="7" t="s">
        <v>107</v>
      </c>
      <c r="D51" s="7"/>
      <c r="E51" s="10" t="s">
        <v>108</v>
      </c>
      <c r="F51" s="33">
        <v>527547</v>
      </c>
      <c r="G51" s="28"/>
      <c r="H51" s="28"/>
      <c r="I51" s="28"/>
      <c r="J51" s="28"/>
      <c r="K51" s="28"/>
      <c r="L51" s="28"/>
      <c r="M51" s="33">
        <v>527547</v>
      </c>
    </row>
    <row r="52" spans="1:13" ht="18" x14ac:dyDescent="0.25">
      <c r="A52" s="5">
        <v>48</v>
      </c>
      <c r="B52" s="6" t="s">
        <v>102</v>
      </c>
      <c r="C52" s="7" t="s">
        <v>109</v>
      </c>
      <c r="D52" s="7"/>
      <c r="E52" s="10" t="s">
        <v>110</v>
      </c>
      <c r="F52" s="33">
        <v>167021</v>
      </c>
      <c r="G52" s="28"/>
      <c r="H52" s="28"/>
      <c r="I52" s="28"/>
      <c r="J52" s="28"/>
      <c r="K52" s="28"/>
      <c r="L52" s="28"/>
      <c r="M52" s="33">
        <v>167021</v>
      </c>
    </row>
    <row r="53" spans="1:13" ht="18" x14ac:dyDescent="0.25">
      <c r="A53" s="5">
        <v>49</v>
      </c>
      <c r="B53" s="6" t="s">
        <v>102</v>
      </c>
      <c r="C53" s="7" t="s">
        <v>111</v>
      </c>
      <c r="D53" s="7"/>
      <c r="E53" s="10" t="s">
        <v>112</v>
      </c>
      <c r="F53" s="33">
        <v>716008</v>
      </c>
      <c r="G53" s="28"/>
      <c r="H53" s="28"/>
      <c r="I53" s="28"/>
      <c r="J53" s="28"/>
      <c r="K53" s="28"/>
      <c r="L53" s="28"/>
      <c r="M53" s="33">
        <v>716008</v>
      </c>
    </row>
    <row r="54" spans="1:13" ht="27" x14ac:dyDescent="0.25">
      <c r="A54" s="5">
        <v>50</v>
      </c>
      <c r="B54" s="6" t="s">
        <v>113</v>
      </c>
      <c r="C54" s="7" t="s">
        <v>185</v>
      </c>
      <c r="D54" s="7"/>
      <c r="E54" s="10" t="s">
        <v>186</v>
      </c>
      <c r="F54" s="33">
        <v>28411389</v>
      </c>
      <c r="G54" s="28"/>
      <c r="H54" s="28"/>
      <c r="I54" s="28"/>
      <c r="J54" s="28"/>
      <c r="K54" s="28"/>
      <c r="L54" s="28"/>
      <c r="M54" s="33">
        <v>28411389</v>
      </c>
    </row>
    <row r="55" spans="1:13" ht="20.25" customHeight="1" x14ac:dyDescent="0.25">
      <c r="A55" s="2">
        <v>51</v>
      </c>
      <c r="B55" s="6" t="s">
        <v>113</v>
      </c>
      <c r="C55" s="7" t="s">
        <v>118</v>
      </c>
      <c r="D55" s="7"/>
      <c r="E55" s="10" t="s">
        <v>119</v>
      </c>
      <c r="F55" s="33">
        <v>1942476</v>
      </c>
      <c r="G55" s="28"/>
      <c r="H55" s="28"/>
      <c r="I55" s="28"/>
      <c r="J55" s="28"/>
      <c r="K55" s="28"/>
      <c r="L55" s="28"/>
      <c r="M55" s="33">
        <v>1942476</v>
      </c>
    </row>
    <row r="56" spans="1:13" ht="20.25" customHeight="1" x14ac:dyDescent="0.25">
      <c r="A56" s="5">
        <v>52</v>
      </c>
      <c r="B56" s="6" t="s">
        <v>113</v>
      </c>
      <c r="C56" s="7" t="s">
        <v>114</v>
      </c>
      <c r="D56" s="7"/>
      <c r="E56" s="10" t="s">
        <v>115</v>
      </c>
      <c r="F56" s="33">
        <v>1795305</v>
      </c>
      <c r="G56" s="28"/>
      <c r="H56" s="28"/>
      <c r="I56" s="28"/>
      <c r="J56" s="28"/>
      <c r="K56" s="28"/>
      <c r="L56" s="28"/>
      <c r="M56" s="33">
        <v>1795305</v>
      </c>
    </row>
    <row r="57" spans="1:13" ht="20.25" customHeight="1" x14ac:dyDescent="0.25">
      <c r="A57" s="5">
        <v>53</v>
      </c>
      <c r="B57" s="6" t="s">
        <v>113</v>
      </c>
      <c r="C57" s="7" t="s">
        <v>116</v>
      </c>
      <c r="D57" s="7"/>
      <c r="E57" s="10" t="s">
        <v>117</v>
      </c>
      <c r="F57" s="33">
        <v>61998171</v>
      </c>
      <c r="G57" s="28"/>
      <c r="H57" s="28"/>
      <c r="I57" s="28"/>
      <c r="J57" s="28"/>
      <c r="K57" s="28"/>
      <c r="L57" s="28"/>
      <c r="M57" s="33">
        <v>61998171</v>
      </c>
    </row>
    <row r="58" spans="1:13" ht="20.25" customHeight="1" x14ac:dyDescent="0.25">
      <c r="A58" s="5">
        <v>54</v>
      </c>
      <c r="B58" s="6" t="s">
        <v>113</v>
      </c>
      <c r="C58" s="7" t="s">
        <v>120</v>
      </c>
      <c r="D58" s="7"/>
      <c r="E58" s="10" t="s">
        <v>121</v>
      </c>
      <c r="F58" s="33">
        <v>2640014</v>
      </c>
      <c r="G58" s="28"/>
      <c r="H58" s="28"/>
      <c r="I58" s="28"/>
      <c r="J58" s="28"/>
      <c r="K58" s="28"/>
      <c r="L58" s="28"/>
      <c r="M58" s="33">
        <v>2640014</v>
      </c>
    </row>
    <row r="59" spans="1:13" ht="18" x14ac:dyDescent="0.25">
      <c r="A59" s="2">
        <v>55</v>
      </c>
      <c r="B59" s="6" t="s">
        <v>113</v>
      </c>
      <c r="C59" s="7" t="s">
        <v>122</v>
      </c>
      <c r="D59" s="7"/>
      <c r="E59" s="10" t="s">
        <v>123</v>
      </c>
      <c r="F59" s="33">
        <v>2978988</v>
      </c>
      <c r="G59" s="28"/>
      <c r="H59" s="28"/>
      <c r="I59" s="28"/>
      <c r="J59" s="28"/>
      <c r="K59" s="28"/>
      <c r="L59" s="28"/>
      <c r="M59" s="33">
        <v>2978988</v>
      </c>
    </row>
    <row r="60" spans="1:13" ht="94.5" customHeight="1" x14ac:dyDescent="0.25">
      <c r="A60" s="5">
        <v>56</v>
      </c>
      <c r="B60" s="6" t="s">
        <v>124</v>
      </c>
      <c r="C60" s="7" t="s">
        <v>125</v>
      </c>
      <c r="D60" s="7"/>
      <c r="E60" s="10" t="s">
        <v>126</v>
      </c>
      <c r="F60" s="33">
        <v>73410517</v>
      </c>
      <c r="G60" s="28"/>
      <c r="H60" s="28"/>
      <c r="I60" s="28"/>
      <c r="J60" s="28"/>
      <c r="K60" s="28"/>
      <c r="L60" s="28"/>
      <c r="M60" s="33">
        <v>73410517</v>
      </c>
    </row>
    <row r="61" spans="1:13" ht="54" x14ac:dyDescent="0.25">
      <c r="A61" s="5">
        <v>57</v>
      </c>
      <c r="B61" s="6" t="s">
        <v>124</v>
      </c>
      <c r="C61" s="7" t="s">
        <v>127</v>
      </c>
      <c r="D61" s="7"/>
      <c r="E61" s="10" t="s">
        <v>128</v>
      </c>
      <c r="F61" s="33">
        <v>1890059</v>
      </c>
      <c r="G61" s="28"/>
      <c r="H61" s="28"/>
      <c r="I61" s="28"/>
      <c r="J61" s="28"/>
      <c r="K61" s="28"/>
      <c r="L61" s="28"/>
      <c r="M61" s="33">
        <v>1890059</v>
      </c>
    </row>
    <row r="62" spans="1:13" ht="90" x14ac:dyDescent="0.25">
      <c r="A62" s="5">
        <v>58</v>
      </c>
      <c r="B62" s="6" t="s">
        <v>124</v>
      </c>
      <c r="C62" s="7" t="s">
        <v>129</v>
      </c>
      <c r="D62" s="7"/>
      <c r="E62" s="10" t="s">
        <v>130</v>
      </c>
      <c r="F62" s="33">
        <v>7222371</v>
      </c>
      <c r="G62" s="28"/>
      <c r="H62" s="28"/>
      <c r="I62" s="28"/>
      <c r="J62" s="28"/>
      <c r="K62" s="28"/>
      <c r="L62" s="28"/>
      <c r="M62" s="33">
        <v>7222371</v>
      </c>
    </row>
    <row r="63" spans="1:13" ht="18" x14ac:dyDescent="0.25">
      <c r="A63" s="2">
        <v>59</v>
      </c>
      <c r="B63" s="6" t="s">
        <v>124</v>
      </c>
      <c r="C63" s="7" t="s">
        <v>131</v>
      </c>
      <c r="D63" s="7"/>
      <c r="E63" s="10" t="s">
        <v>132</v>
      </c>
      <c r="F63" s="33">
        <v>31641675</v>
      </c>
      <c r="G63" s="28"/>
      <c r="H63" s="28"/>
      <c r="I63" s="28"/>
      <c r="J63" s="28"/>
      <c r="K63" s="28"/>
      <c r="L63" s="28"/>
      <c r="M63" s="33">
        <v>31641675</v>
      </c>
    </row>
    <row r="64" spans="1:13" ht="18" x14ac:dyDescent="0.25">
      <c r="A64" s="5">
        <v>60</v>
      </c>
      <c r="B64" s="6" t="s">
        <v>124</v>
      </c>
      <c r="C64" s="7" t="s">
        <v>133</v>
      </c>
      <c r="D64" s="7"/>
      <c r="E64" s="10" t="s">
        <v>134</v>
      </c>
      <c r="F64" s="33">
        <v>2177851</v>
      </c>
      <c r="G64" s="28"/>
      <c r="H64" s="28"/>
      <c r="I64" s="28"/>
      <c r="J64" s="28"/>
      <c r="K64" s="28"/>
      <c r="L64" s="28"/>
      <c r="M64" s="33">
        <v>2177851</v>
      </c>
    </row>
    <row r="65" spans="1:13" ht="18" x14ac:dyDescent="0.25">
      <c r="A65" s="5">
        <v>61</v>
      </c>
      <c r="B65" s="6" t="s">
        <v>124</v>
      </c>
      <c r="C65" s="7" t="s">
        <v>135</v>
      </c>
      <c r="D65" s="7"/>
      <c r="E65" s="10" t="s">
        <v>136</v>
      </c>
      <c r="F65" s="33">
        <v>12775805</v>
      </c>
      <c r="G65" s="28"/>
      <c r="H65" s="28"/>
      <c r="I65" s="28"/>
      <c r="J65" s="28"/>
      <c r="K65" s="28"/>
      <c r="L65" s="28"/>
      <c r="M65" s="33">
        <v>12775805</v>
      </c>
    </row>
    <row r="66" spans="1:13" ht="36" x14ac:dyDescent="0.25">
      <c r="A66" s="5">
        <v>62</v>
      </c>
      <c r="B66" s="6" t="s">
        <v>124</v>
      </c>
      <c r="C66" s="7" t="s">
        <v>137</v>
      </c>
      <c r="D66" s="7"/>
      <c r="E66" s="10" t="s">
        <v>138</v>
      </c>
      <c r="F66" s="33">
        <v>6828531</v>
      </c>
      <c r="G66" s="28"/>
      <c r="H66" s="28"/>
      <c r="I66" s="28"/>
      <c r="J66" s="28"/>
      <c r="K66" s="28"/>
      <c r="L66" s="28"/>
      <c r="M66" s="33">
        <v>6828531</v>
      </c>
    </row>
    <row r="67" spans="1:13" ht="18" x14ac:dyDescent="0.25">
      <c r="A67" s="2">
        <v>63</v>
      </c>
      <c r="B67" s="6" t="s">
        <v>124</v>
      </c>
      <c r="C67" s="7" t="s">
        <v>139</v>
      </c>
      <c r="D67" s="7"/>
      <c r="E67" s="10" t="s">
        <v>140</v>
      </c>
      <c r="F67" s="33">
        <v>529929</v>
      </c>
      <c r="G67" s="28"/>
      <c r="H67" s="28"/>
      <c r="I67" s="28"/>
      <c r="J67" s="28"/>
      <c r="K67" s="28"/>
      <c r="L67" s="28"/>
      <c r="M67" s="33">
        <v>529929</v>
      </c>
    </row>
    <row r="68" spans="1:13" ht="18.75" thickBot="1" x14ac:dyDescent="0.3">
      <c r="A68" s="60">
        <v>64</v>
      </c>
      <c r="B68" s="61" t="s">
        <v>124</v>
      </c>
      <c r="C68" s="62" t="s">
        <v>141</v>
      </c>
      <c r="D68" s="62"/>
      <c r="E68" s="31" t="s">
        <v>142</v>
      </c>
      <c r="F68" s="35">
        <v>2577981</v>
      </c>
      <c r="G68" s="28"/>
      <c r="H68" s="28"/>
      <c r="I68" s="28"/>
      <c r="J68" s="28"/>
      <c r="K68" s="28"/>
      <c r="L68" s="28"/>
      <c r="M68" s="35">
        <v>2577981</v>
      </c>
    </row>
    <row r="69" spans="1:13" ht="16.5" thickBot="1" x14ac:dyDescent="0.3">
      <c r="A69" s="87" t="s">
        <v>200</v>
      </c>
      <c r="B69" s="88"/>
      <c r="C69" s="88"/>
      <c r="D69" s="89"/>
      <c r="E69" s="89"/>
      <c r="F69" s="36">
        <f>SUM(F5:F68)</f>
        <v>395883423</v>
      </c>
      <c r="G69" s="63"/>
      <c r="H69" s="63"/>
      <c r="I69" s="63"/>
      <c r="J69" s="63"/>
      <c r="K69" s="63"/>
      <c r="L69" s="63"/>
      <c r="M69" s="36">
        <f>SUM(M5:M68)</f>
        <v>395883423</v>
      </c>
    </row>
    <row r="70" spans="1:13" ht="16.5" customHeight="1" thickBot="1" x14ac:dyDescent="0.3">
      <c r="A70" s="108" t="s">
        <v>9</v>
      </c>
      <c r="B70" s="109"/>
      <c r="C70" s="109"/>
      <c r="D70" s="109"/>
      <c r="E70" s="109"/>
      <c r="F70" s="109"/>
      <c r="G70" s="109"/>
      <c r="H70" s="109"/>
      <c r="I70" s="109"/>
      <c r="J70" s="109"/>
      <c r="K70" s="109"/>
      <c r="L70" s="109"/>
      <c r="M70" s="110"/>
    </row>
    <row r="71" spans="1:13" ht="26.25" thickBot="1" x14ac:dyDescent="0.3">
      <c r="A71" s="64" t="s">
        <v>1</v>
      </c>
      <c r="B71" s="65" t="s">
        <v>2</v>
      </c>
      <c r="C71" s="66" t="s">
        <v>3</v>
      </c>
      <c r="D71" s="66"/>
      <c r="E71" s="65" t="s">
        <v>4</v>
      </c>
      <c r="F71" s="67" t="s">
        <v>5</v>
      </c>
      <c r="G71" s="28"/>
      <c r="H71" s="28"/>
      <c r="I71" s="28"/>
      <c r="J71" s="28"/>
      <c r="K71" s="28"/>
      <c r="L71" s="28"/>
      <c r="M71" s="67" t="s">
        <v>5</v>
      </c>
    </row>
    <row r="72" spans="1:13" ht="18" x14ac:dyDescent="0.25">
      <c r="A72" s="24">
        <v>65</v>
      </c>
      <c r="B72" s="25" t="s">
        <v>143</v>
      </c>
      <c r="C72" s="26" t="s">
        <v>144</v>
      </c>
      <c r="D72" s="26"/>
      <c r="E72" s="27" t="s">
        <v>145</v>
      </c>
      <c r="F72" s="34">
        <v>5595292</v>
      </c>
      <c r="G72" s="28"/>
      <c r="H72" s="28"/>
      <c r="I72" s="28"/>
      <c r="J72" s="28"/>
      <c r="K72" s="28"/>
      <c r="L72" s="28"/>
      <c r="M72" s="34">
        <v>5595292</v>
      </c>
    </row>
    <row r="73" spans="1:13" ht="18" x14ac:dyDescent="0.25">
      <c r="A73" s="14">
        <v>66</v>
      </c>
      <c r="B73" s="15" t="s">
        <v>143</v>
      </c>
      <c r="C73" s="16" t="s">
        <v>146</v>
      </c>
      <c r="D73" s="16"/>
      <c r="E73" s="10" t="s">
        <v>147</v>
      </c>
      <c r="F73" s="33">
        <v>9996672</v>
      </c>
      <c r="G73" s="28"/>
      <c r="H73" s="28"/>
      <c r="I73" s="28"/>
      <c r="J73" s="28"/>
      <c r="K73" s="28"/>
      <c r="L73" s="28"/>
      <c r="M73" s="33">
        <v>9996672</v>
      </c>
    </row>
    <row r="74" spans="1:13" ht="72" x14ac:dyDescent="0.25">
      <c r="A74" s="14">
        <v>67</v>
      </c>
      <c r="B74" s="15" t="s">
        <v>143</v>
      </c>
      <c r="C74" s="16" t="s">
        <v>148</v>
      </c>
      <c r="D74" s="16"/>
      <c r="E74" s="10" t="s">
        <v>149</v>
      </c>
      <c r="F74" s="33">
        <v>1558149</v>
      </c>
      <c r="G74" s="28"/>
      <c r="H74" s="28"/>
      <c r="I74" s="28"/>
      <c r="J74" s="28"/>
      <c r="K74" s="28"/>
      <c r="L74" s="28"/>
      <c r="M74" s="33">
        <v>1558149</v>
      </c>
    </row>
    <row r="75" spans="1:13" ht="45" x14ac:dyDescent="0.25">
      <c r="A75" s="14">
        <v>68</v>
      </c>
      <c r="B75" s="15" t="s">
        <v>10</v>
      </c>
      <c r="C75" s="16" t="s">
        <v>150</v>
      </c>
      <c r="D75" s="16"/>
      <c r="E75" s="10" t="s">
        <v>151</v>
      </c>
      <c r="F75" s="33">
        <v>12651315</v>
      </c>
      <c r="G75" s="28"/>
      <c r="H75" s="28"/>
      <c r="I75" s="28"/>
      <c r="J75" s="28"/>
      <c r="K75" s="28"/>
      <c r="L75" s="28"/>
      <c r="M75" s="33">
        <v>12651315</v>
      </c>
    </row>
    <row r="76" spans="1:13" ht="63" x14ac:dyDescent="0.25">
      <c r="A76" s="14">
        <v>69</v>
      </c>
      <c r="B76" s="15" t="s">
        <v>10</v>
      </c>
      <c r="C76" s="16" t="s">
        <v>152</v>
      </c>
      <c r="D76" s="16"/>
      <c r="E76" s="10" t="s">
        <v>153</v>
      </c>
      <c r="F76" s="33">
        <v>1951087</v>
      </c>
      <c r="G76" s="28"/>
      <c r="H76" s="28"/>
      <c r="I76" s="28"/>
      <c r="J76" s="28"/>
      <c r="K76" s="28"/>
      <c r="L76" s="28"/>
      <c r="M76" s="33">
        <v>1951087</v>
      </c>
    </row>
    <row r="77" spans="1:13" ht="18" x14ac:dyDescent="0.25">
      <c r="A77" s="14">
        <v>70</v>
      </c>
      <c r="B77" s="15" t="s">
        <v>11</v>
      </c>
      <c r="C77" s="16" t="s">
        <v>154</v>
      </c>
      <c r="D77" s="16"/>
      <c r="E77" s="10" t="s">
        <v>155</v>
      </c>
      <c r="F77" s="33">
        <v>5639415</v>
      </c>
      <c r="G77" s="28"/>
      <c r="H77" s="28"/>
      <c r="I77" s="28"/>
      <c r="J77" s="28"/>
      <c r="K77" s="28"/>
      <c r="L77" s="28"/>
      <c r="M77" s="33">
        <v>5639415</v>
      </c>
    </row>
    <row r="78" spans="1:13" ht="18" x14ac:dyDescent="0.25">
      <c r="A78" s="14">
        <v>71</v>
      </c>
      <c r="B78" s="15" t="s">
        <v>11</v>
      </c>
      <c r="C78" s="16" t="s">
        <v>156</v>
      </c>
      <c r="D78" s="16"/>
      <c r="E78" s="10" t="s">
        <v>157</v>
      </c>
      <c r="F78" s="33">
        <v>3638332</v>
      </c>
      <c r="G78" s="28"/>
      <c r="H78" s="28"/>
      <c r="I78" s="28"/>
      <c r="J78" s="28"/>
      <c r="K78" s="28"/>
      <c r="L78" s="28"/>
      <c r="M78" s="33">
        <v>3638332</v>
      </c>
    </row>
    <row r="79" spans="1:13" x14ac:dyDescent="0.25">
      <c r="A79" s="14">
        <v>72</v>
      </c>
      <c r="B79" s="15" t="s">
        <v>11</v>
      </c>
      <c r="C79" s="16" t="s">
        <v>158</v>
      </c>
      <c r="D79" s="16"/>
      <c r="E79" s="10" t="s">
        <v>159</v>
      </c>
      <c r="F79" s="33">
        <v>3790023</v>
      </c>
      <c r="G79" s="28"/>
      <c r="H79" s="28"/>
      <c r="I79" s="28"/>
      <c r="J79" s="28"/>
      <c r="K79" s="28"/>
      <c r="L79" s="28"/>
      <c r="M79" s="33">
        <v>3790023</v>
      </c>
    </row>
    <row r="80" spans="1:13" ht="18" x14ac:dyDescent="0.25">
      <c r="A80" s="14">
        <v>73</v>
      </c>
      <c r="B80" s="15" t="s">
        <v>11</v>
      </c>
      <c r="C80" s="16" t="s">
        <v>160</v>
      </c>
      <c r="D80" s="16"/>
      <c r="E80" s="10" t="s">
        <v>161</v>
      </c>
      <c r="F80" s="33">
        <v>3274499</v>
      </c>
      <c r="G80" s="68"/>
      <c r="H80" s="28"/>
      <c r="I80" s="28"/>
      <c r="J80" s="28"/>
      <c r="K80" s="28"/>
      <c r="L80" s="28"/>
      <c r="M80" s="33">
        <v>3274499</v>
      </c>
    </row>
    <row r="81" spans="1:13" ht="18" x14ac:dyDescent="0.25">
      <c r="A81" s="14">
        <v>74</v>
      </c>
      <c r="B81" s="15" t="s">
        <v>11</v>
      </c>
      <c r="C81" s="16" t="s">
        <v>162</v>
      </c>
      <c r="D81" s="16"/>
      <c r="E81" s="10" t="s">
        <v>163</v>
      </c>
      <c r="F81" s="33">
        <v>6367082</v>
      </c>
      <c r="G81" s="28"/>
      <c r="H81" s="28"/>
      <c r="I81" s="28"/>
      <c r="J81" s="28"/>
      <c r="K81" s="28"/>
      <c r="L81" s="28"/>
      <c r="M81" s="33">
        <v>6367082</v>
      </c>
    </row>
    <row r="82" spans="1:13" ht="18" x14ac:dyDescent="0.25">
      <c r="A82" s="14">
        <v>75</v>
      </c>
      <c r="B82" s="15" t="s">
        <v>11</v>
      </c>
      <c r="C82" s="16" t="s">
        <v>164</v>
      </c>
      <c r="D82" s="16"/>
      <c r="E82" s="10" t="s">
        <v>165</v>
      </c>
      <c r="F82" s="33">
        <v>3274499</v>
      </c>
      <c r="G82" s="28"/>
      <c r="H82" s="28"/>
      <c r="I82" s="28"/>
      <c r="J82" s="28"/>
      <c r="K82" s="28"/>
      <c r="L82" s="28"/>
      <c r="M82" s="33">
        <v>3274499</v>
      </c>
    </row>
    <row r="83" spans="1:13" ht="27" x14ac:dyDescent="0.25">
      <c r="A83" s="14">
        <v>76</v>
      </c>
      <c r="B83" s="15" t="s">
        <v>166</v>
      </c>
      <c r="C83" s="16" t="s">
        <v>167</v>
      </c>
      <c r="D83" s="16"/>
      <c r="E83" s="10" t="s">
        <v>168</v>
      </c>
      <c r="F83" s="33">
        <v>446063</v>
      </c>
      <c r="G83" s="28"/>
      <c r="H83" s="28"/>
      <c r="I83" s="28"/>
      <c r="J83" s="28"/>
      <c r="K83" s="28"/>
      <c r="L83" s="28"/>
      <c r="M83" s="33">
        <v>446063</v>
      </c>
    </row>
    <row r="84" spans="1:13" ht="27" x14ac:dyDescent="0.25">
      <c r="A84" s="14">
        <v>77</v>
      </c>
      <c r="B84" s="15" t="s">
        <v>166</v>
      </c>
      <c r="C84" s="16" t="s">
        <v>187</v>
      </c>
      <c r="D84" s="16"/>
      <c r="E84" s="10" t="s">
        <v>188</v>
      </c>
      <c r="F84" s="33">
        <v>446063</v>
      </c>
      <c r="G84" s="28"/>
      <c r="H84" s="28"/>
      <c r="I84" s="28"/>
      <c r="J84" s="28"/>
      <c r="K84" s="28"/>
      <c r="L84" s="28"/>
      <c r="M84" s="33">
        <v>446063</v>
      </c>
    </row>
    <row r="85" spans="1:13" ht="27" x14ac:dyDescent="0.25">
      <c r="A85" s="14">
        <v>78</v>
      </c>
      <c r="B85" s="6" t="s">
        <v>166</v>
      </c>
      <c r="C85" s="7" t="s">
        <v>189</v>
      </c>
      <c r="D85" s="7"/>
      <c r="E85" s="18" t="s">
        <v>190</v>
      </c>
      <c r="F85" s="33">
        <v>309823</v>
      </c>
      <c r="G85" s="28"/>
      <c r="H85" s="28"/>
      <c r="I85" s="28"/>
      <c r="J85" s="28"/>
      <c r="K85" s="28"/>
      <c r="L85" s="28"/>
      <c r="M85" s="33">
        <v>309823</v>
      </c>
    </row>
    <row r="86" spans="1:13" ht="18" x14ac:dyDescent="0.25">
      <c r="A86" s="14">
        <v>79</v>
      </c>
      <c r="B86" s="15" t="s">
        <v>166</v>
      </c>
      <c r="C86" s="16" t="s">
        <v>169</v>
      </c>
      <c r="D86" s="16"/>
      <c r="E86" s="10" t="s">
        <v>170</v>
      </c>
      <c r="F86" s="33">
        <v>309823</v>
      </c>
      <c r="G86" s="28"/>
      <c r="H86" s="28"/>
      <c r="I86" s="28"/>
      <c r="J86" s="28"/>
      <c r="K86" s="28"/>
      <c r="L86" s="28"/>
      <c r="M86" s="33">
        <v>309823</v>
      </c>
    </row>
    <row r="87" spans="1:13" ht="27" x14ac:dyDescent="0.25">
      <c r="A87" s="14">
        <v>80</v>
      </c>
      <c r="B87" s="15" t="s">
        <v>166</v>
      </c>
      <c r="C87" s="16" t="s">
        <v>191</v>
      </c>
      <c r="D87" s="16"/>
      <c r="E87" s="10" t="s">
        <v>192</v>
      </c>
      <c r="F87" s="33">
        <v>309823</v>
      </c>
      <c r="G87" s="28"/>
      <c r="H87" s="28"/>
      <c r="I87" s="28"/>
      <c r="J87" s="28"/>
      <c r="K87" s="28"/>
      <c r="L87" s="28"/>
      <c r="M87" s="33">
        <v>309823</v>
      </c>
    </row>
    <row r="88" spans="1:13" ht="18" x14ac:dyDescent="0.25">
      <c r="A88" s="14">
        <v>81</v>
      </c>
      <c r="B88" s="15" t="s">
        <v>166</v>
      </c>
      <c r="C88" s="16" t="s">
        <v>193</v>
      </c>
      <c r="D88" s="16"/>
      <c r="E88" s="10" t="s">
        <v>194</v>
      </c>
      <c r="F88" s="33">
        <v>309823</v>
      </c>
      <c r="G88" s="28"/>
      <c r="H88" s="28"/>
      <c r="I88" s="28"/>
      <c r="J88" s="28"/>
      <c r="K88" s="28"/>
      <c r="L88" s="28"/>
      <c r="M88" s="33">
        <v>309823</v>
      </c>
    </row>
    <row r="89" spans="1:13" ht="27" x14ac:dyDescent="0.25">
      <c r="A89" s="14">
        <v>82</v>
      </c>
      <c r="B89" s="15" t="s">
        <v>166</v>
      </c>
      <c r="C89" s="16" t="s">
        <v>171</v>
      </c>
      <c r="D89" s="16"/>
      <c r="E89" s="10" t="s">
        <v>172</v>
      </c>
      <c r="F89" s="33">
        <v>309823</v>
      </c>
      <c r="G89" s="28"/>
      <c r="H89" s="28"/>
      <c r="I89" s="28"/>
      <c r="J89" s="28"/>
      <c r="K89" s="28"/>
      <c r="L89" s="28"/>
      <c r="M89" s="33">
        <v>309823</v>
      </c>
    </row>
    <row r="90" spans="1:13" ht="18" x14ac:dyDescent="0.25">
      <c r="A90" s="14">
        <v>83</v>
      </c>
      <c r="B90" s="15" t="s">
        <v>166</v>
      </c>
      <c r="C90" s="16" t="s">
        <v>195</v>
      </c>
      <c r="D90" s="16"/>
      <c r="E90" s="10" t="s">
        <v>196</v>
      </c>
      <c r="F90" s="33">
        <v>309823</v>
      </c>
      <c r="G90" s="28"/>
      <c r="H90" s="28"/>
      <c r="I90" s="28"/>
      <c r="J90" s="28"/>
      <c r="K90" s="28"/>
      <c r="L90" s="28"/>
      <c r="M90" s="33">
        <v>309823</v>
      </c>
    </row>
    <row r="91" spans="1:13" ht="27" x14ac:dyDescent="0.25">
      <c r="A91" s="14">
        <v>84</v>
      </c>
      <c r="B91" s="11" t="s">
        <v>166</v>
      </c>
      <c r="C91" s="12" t="s">
        <v>173</v>
      </c>
      <c r="D91" s="12"/>
      <c r="E91" s="13" t="s">
        <v>174</v>
      </c>
      <c r="F91" s="33">
        <v>309823</v>
      </c>
      <c r="G91" s="28"/>
      <c r="H91" s="28"/>
      <c r="I91" s="28"/>
      <c r="J91" s="28"/>
      <c r="K91" s="28"/>
      <c r="L91" s="28"/>
      <c r="M91" s="33">
        <v>309823</v>
      </c>
    </row>
    <row r="92" spans="1:13" ht="27" x14ac:dyDescent="0.25">
      <c r="A92" s="14">
        <v>85</v>
      </c>
      <c r="B92" s="15" t="s">
        <v>166</v>
      </c>
      <c r="C92" s="16" t="s">
        <v>175</v>
      </c>
      <c r="D92" s="16"/>
      <c r="E92" s="10" t="s">
        <v>176</v>
      </c>
      <c r="F92" s="33">
        <v>309823</v>
      </c>
      <c r="G92" s="28"/>
      <c r="H92" s="28"/>
      <c r="I92" s="28"/>
      <c r="J92" s="28"/>
      <c r="K92" s="28"/>
      <c r="L92" s="28"/>
      <c r="M92" s="33">
        <v>309823</v>
      </c>
    </row>
    <row r="93" spans="1:13" ht="27" x14ac:dyDescent="0.25">
      <c r="A93" s="14">
        <v>86</v>
      </c>
      <c r="B93" s="15" t="s">
        <v>166</v>
      </c>
      <c r="C93" s="16" t="s">
        <v>177</v>
      </c>
      <c r="D93" s="16"/>
      <c r="E93" s="10" t="s">
        <v>178</v>
      </c>
      <c r="F93" s="33">
        <v>309823</v>
      </c>
      <c r="G93" s="28"/>
      <c r="H93" s="28"/>
      <c r="I93" s="28"/>
      <c r="J93" s="28"/>
      <c r="K93" s="28"/>
      <c r="L93" s="28"/>
      <c r="M93" s="33">
        <v>309823</v>
      </c>
    </row>
    <row r="94" spans="1:13" ht="27" x14ac:dyDescent="0.25">
      <c r="A94" s="14">
        <v>87</v>
      </c>
      <c r="B94" s="15" t="s">
        <v>166</v>
      </c>
      <c r="C94" s="16" t="s">
        <v>179</v>
      </c>
      <c r="D94" s="16"/>
      <c r="E94" s="10" t="s">
        <v>180</v>
      </c>
      <c r="F94" s="33">
        <v>309823</v>
      </c>
      <c r="G94" s="28"/>
      <c r="H94" s="28"/>
      <c r="I94" s="28"/>
      <c r="J94" s="28"/>
      <c r="K94" s="28"/>
      <c r="L94" s="28"/>
      <c r="M94" s="33">
        <v>309823</v>
      </c>
    </row>
    <row r="95" spans="1:13" ht="27" x14ac:dyDescent="0.25">
      <c r="A95" s="14">
        <v>88</v>
      </c>
      <c r="B95" s="29" t="s">
        <v>166</v>
      </c>
      <c r="C95" s="30" t="s">
        <v>181</v>
      </c>
      <c r="D95" s="30"/>
      <c r="E95" s="31" t="s">
        <v>182</v>
      </c>
      <c r="F95" s="35">
        <v>309823</v>
      </c>
      <c r="G95" s="28"/>
      <c r="H95" s="28"/>
      <c r="I95" s="28"/>
      <c r="J95" s="28"/>
      <c r="K95" s="28"/>
      <c r="L95" s="28"/>
      <c r="M95" s="35">
        <v>309823</v>
      </c>
    </row>
    <row r="96" spans="1:13" ht="27.75" thickBot="1" x14ac:dyDescent="0.3">
      <c r="A96" s="14">
        <v>89</v>
      </c>
      <c r="B96" s="15" t="s">
        <v>166</v>
      </c>
      <c r="C96" s="16" t="s">
        <v>197</v>
      </c>
      <c r="D96" s="16"/>
      <c r="E96" s="10" t="s">
        <v>198</v>
      </c>
      <c r="F96" s="33">
        <v>1079125</v>
      </c>
      <c r="G96" s="28"/>
      <c r="H96" s="28"/>
      <c r="I96" s="28"/>
      <c r="J96" s="28"/>
      <c r="K96" s="28"/>
      <c r="L96" s="28"/>
      <c r="M96" s="33">
        <v>1079125</v>
      </c>
    </row>
    <row r="97" spans="1:13" ht="16.5" thickBot="1" x14ac:dyDescent="0.3">
      <c r="A97" s="90" t="s">
        <v>199</v>
      </c>
      <c r="B97" s="91"/>
      <c r="C97" s="91"/>
      <c r="D97" s="91"/>
      <c r="E97" s="92"/>
      <c r="F97" s="20">
        <f>SUM(F72:F96)</f>
        <v>63115669</v>
      </c>
      <c r="G97" s="28"/>
      <c r="H97" s="28"/>
      <c r="I97" s="28"/>
      <c r="J97" s="28"/>
      <c r="K97" s="28"/>
      <c r="L97" s="28"/>
      <c r="M97" s="20">
        <f>SUM(M72:M96)</f>
        <v>63115669</v>
      </c>
    </row>
    <row r="98" spans="1:13" ht="16.5" customHeight="1" thickBot="1" x14ac:dyDescent="0.3">
      <c r="A98" s="108" t="s">
        <v>201</v>
      </c>
      <c r="B98" s="109"/>
      <c r="C98" s="109"/>
      <c r="D98" s="109"/>
      <c r="E98" s="109"/>
      <c r="F98" s="109"/>
      <c r="G98" s="109"/>
      <c r="H98" s="109"/>
      <c r="I98" s="109"/>
      <c r="J98" s="109"/>
      <c r="K98" s="109"/>
      <c r="L98" s="109"/>
      <c r="M98" s="110"/>
    </row>
    <row r="99" spans="1:13" ht="26.25" thickBot="1" x14ac:dyDescent="0.3">
      <c r="A99" s="64" t="s">
        <v>1</v>
      </c>
      <c r="B99" s="65" t="s">
        <v>2</v>
      </c>
      <c r="C99" s="66" t="s">
        <v>3</v>
      </c>
      <c r="D99" s="66"/>
      <c r="E99" s="65" t="s">
        <v>4</v>
      </c>
      <c r="F99" s="73"/>
      <c r="G99" s="28"/>
      <c r="H99" s="28"/>
      <c r="I99" s="28"/>
      <c r="J99" s="28"/>
      <c r="K99" s="28"/>
      <c r="L99" s="28"/>
      <c r="M99" s="73" t="s">
        <v>5</v>
      </c>
    </row>
    <row r="100" spans="1:13" x14ac:dyDescent="0.25">
      <c r="A100" s="50">
        <v>90</v>
      </c>
      <c r="B100" s="37" t="s">
        <v>202</v>
      </c>
      <c r="C100" s="40" t="s">
        <v>215</v>
      </c>
      <c r="D100" s="78" t="s">
        <v>712</v>
      </c>
      <c r="E100" s="43" t="s">
        <v>406</v>
      </c>
      <c r="F100" s="55">
        <v>600000</v>
      </c>
      <c r="G100" s="55">
        <f>+F100*0.04</f>
        <v>24000</v>
      </c>
      <c r="H100" s="55">
        <v>52801</v>
      </c>
      <c r="I100" s="55">
        <f>+F100*0.1</f>
        <v>60000</v>
      </c>
      <c r="J100" s="55">
        <f>+F100*0.5/100</f>
        <v>3000</v>
      </c>
      <c r="K100" s="55">
        <v>0</v>
      </c>
      <c r="L100" s="55">
        <f>+(F100+I100+J100)*13/100</f>
        <v>86190</v>
      </c>
      <c r="M100" s="69">
        <f t="shared" ref="M100:M126" si="0">+L100+J100+I100+H100+G100</f>
        <v>225991</v>
      </c>
    </row>
    <row r="101" spans="1:13" ht="18" x14ac:dyDescent="0.25">
      <c r="A101" s="50">
        <v>91</v>
      </c>
      <c r="B101" s="37" t="s">
        <v>202</v>
      </c>
      <c r="C101" s="40" t="s">
        <v>216</v>
      </c>
      <c r="D101" s="78" t="s">
        <v>713</v>
      </c>
      <c r="E101" s="43" t="s">
        <v>407</v>
      </c>
      <c r="F101" s="55">
        <v>786840000</v>
      </c>
      <c r="G101" s="55">
        <f t="shared" ref="G101:G180" si="1">+F101*0.04</f>
        <v>31473600</v>
      </c>
      <c r="H101" s="55">
        <v>29084067</v>
      </c>
      <c r="I101" s="55">
        <v>94420800</v>
      </c>
      <c r="J101" s="55">
        <f t="shared" ref="J101:J164" si="2">+F101*0.5/100</f>
        <v>3934200</v>
      </c>
      <c r="K101" s="55">
        <v>0</v>
      </c>
      <c r="L101" s="55">
        <f t="shared" ref="L101:L121" si="3">+(F101+I101+J101)*13/100</f>
        <v>115075350</v>
      </c>
      <c r="M101" s="69">
        <f t="shared" si="0"/>
        <v>273988017</v>
      </c>
    </row>
    <row r="102" spans="1:13" x14ac:dyDescent="0.25">
      <c r="A102" s="50">
        <v>92</v>
      </c>
      <c r="B102" s="37" t="s">
        <v>202</v>
      </c>
      <c r="C102" s="40" t="s">
        <v>217</v>
      </c>
      <c r="D102" s="78">
        <v>22</v>
      </c>
      <c r="E102" s="43" t="s">
        <v>408</v>
      </c>
      <c r="F102" s="55">
        <v>950000</v>
      </c>
      <c r="G102" s="55">
        <f t="shared" si="1"/>
        <v>38000</v>
      </c>
      <c r="H102" s="55">
        <v>51371</v>
      </c>
      <c r="I102" s="55">
        <v>171000</v>
      </c>
      <c r="J102" s="55">
        <f t="shared" si="2"/>
        <v>4750</v>
      </c>
      <c r="K102" s="55">
        <v>0</v>
      </c>
      <c r="L102" s="55">
        <f t="shared" si="3"/>
        <v>146347.5</v>
      </c>
      <c r="M102" s="69">
        <f t="shared" si="0"/>
        <v>411468.5</v>
      </c>
    </row>
    <row r="103" spans="1:13" x14ac:dyDescent="0.25">
      <c r="A103" s="50">
        <v>93</v>
      </c>
      <c r="B103" s="37" t="s">
        <v>202</v>
      </c>
      <c r="C103" s="40" t="s">
        <v>218</v>
      </c>
      <c r="D103" s="78">
        <v>16</v>
      </c>
      <c r="E103" s="44" t="s">
        <v>406</v>
      </c>
      <c r="F103" s="56">
        <v>800000</v>
      </c>
      <c r="G103" s="55">
        <f t="shared" si="1"/>
        <v>32000</v>
      </c>
      <c r="H103" s="56">
        <v>145113</v>
      </c>
      <c r="I103" s="56">
        <v>80000</v>
      </c>
      <c r="J103" s="55">
        <f t="shared" si="2"/>
        <v>4000</v>
      </c>
      <c r="K103" s="55">
        <v>0</v>
      </c>
      <c r="L103" s="55">
        <f t="shared" si="3"/>
        <v>114920</v>
      </c>
      <c r="M103" s="69">
        <f t="shared" si="0"/>
        <v>376033</v>
      </c>
    </row>
    <row r="104" spans="1:13" x14ac:dyDescent="0.25">
      <c r="A104" s="50">
        <v>94</v>
      </c>
      <c r="B104" s="37" t="s">
        <v>202</v>
      </c>
      <c r="C104" s="40" t="s">
        <v>219</v>
      </c>
      <c r="D104" s="78">
        <v>2</v>
      </c>
      <c r="E104" s="44" t="s">
        <v>409</v>
      </c>
      <c r="F104" s="56">
        <v>600000</v>
      </c>
      <c r="G104" s="55">
        <f t="shared" si="1"/>
        <v>24000</v>
      </c>
      <c r="H104" s="56">
        <v>35201</v>
      </c>
      <c r="I104" s="56">
        <v>84000</v>
      </c>
      <c r="J104" s="55">
        <f t="shared" si="2"/>
        <v>3000</v>
      </c>
      <c r="K104" s="55">
        <v>0</v>
      </c>
      <c r="L104" s="55">
        <f t="shared" si="3"/>
        <v>89310</v>
      </c>
      <c r="M104" s="69">
        <f t="shared" si="0"/>
        <v>235511</v>
      </c>
    </row>
    <row r="105" spans="1:13" x14ac:dyDescent="0.25">
      <c r="A105" s="50">
        <v>95</v>
      </c>
      <c r="B105" s="37" t="s">
        <v>202</v>
      </c>
      <c r="C105" s="40" t="s">
        <v>220</v>
      </c>
      <c r="D105" s="78">
        <v>28</v>
      </c>
      <c r="E105" s="44" t="s">
        <v>406</v>
      </c>
      <c r="F105" s="56">
        <v>1400000</v>
      </c>
      <c r="G105" s="55">
        <f t="shared" si="1"/>
        <v>56000</v>
      </c>
      <c r="H105" s="56">
        <v>111761</v>
      </c>
      <c r="I105" s="56">
        <v>140000</v>
      </c>
      <c r="J105" s="55">
        <f t="shared" si="2"/>
        <v>7000</v>
      </c>
      <c r="K105" s="55">
        <v>0</v>
      </c>
      <c r="L105" s="55">
        <f t="shared" si="3"/>
        <v>201110</v>
      </c>
      <c r="M105" s="69">
        <f t="shared" si="0"/>
        <v>515871</v>
      </c>
    </row>
    <row r="106" spans="1:13" ht="18" x14ac:dyDescent="0.25">
      <c r="A106" s="50">
        <v>96</v>
      </c>
      <c r="B106" s="37" t="s">
        <v>203</v>
      </c>
      <c r="C106" s="40" t="s">
        <v>221</v>
      </c>
      <c r="D106" s="78">
        <v>1300</v>
      </c>
      <c r="E106" s="44" t="s">
        <v>410</v>
      </c>
      <c r="F106" s="56">
        <v>26632921</v>
      </c>
      <c r="G106" s="55">
        <f t="shared" si="1"/>
        <v>1065316.8400000001</v>
      </c>
      <c r="H106" s="56">
        <v>6930000</v>
      </c>
      <c r="I106" s="56">
        <v>5326584</v>
      </c>
      <c r="J106" s="55">
        <f t="shared" si="2"/>
        <v>133164.60500000001</v>
      </c>
      <c r="K106" s="55">
        <v>0</v>
      </c>
      <c r="L106" s="55">
        <f t="shared" si="3"/>
        <v>4172047.0486500002</v>
      </c>
      <c r="M106" s="69">
        <f t="shared" si="0"/>
        <v>17627112.493650001</v>
      </c>
    </row>
    <row r="107" spans="1:13" ht="18" x14ac:dyDescent="0.25">
      <c r="A107" s="50">
        <v>97</v>
      </c>
      <c r="B107" s="37" t="s">
        <v>203</v>
      </c>
      <c r="C107" s="40" t="s">
        <v>222</v>
      </c>
      <c r="D107" s="78">
        <v>1200</v>
      </c>
      <c r="E107" s="44" t="s">
        <v>411</v>
      </c>
      <c r="F107" s="56">
        <v>38890339</v>
      </c>
      <c r="G107" s="55">
        <f t="shared" si="1"/>
        <v>1555613.56</v>
      </c>
      <c r="H107" s="56">
        <v>6930000</v>
      </c>
      <c r="I107" s="56">
        <v>9722585</v>
      </c>
      <c r="J107" s="55">
        <f t="shared" si="2"/>
        <v>194451.69500000001</v>
      </c>
      <c r="K107" s="55">
        <v>0</v>
      </c>
      <c r="L107" s="55">
        <f t="shared" si="3"/>
        <v>6344958.8403499993</v>
      </c>
      <c r="M107" s="69">
        <f t="shared" si="0"/>
        <v>24747609.095349997</v>
      </c>
    </row>
    <row r="108" spans="1:13" ht="18" x14ac:dyDescent="0.25">
      <c r="A108" s="50">
        <v>98</v>
      </c>
      <c r="B108" s="37" t="s">
        <v>203</v>
      </c>
      <c r="C108" s="40" t="s">
        <v>223</v>
      </c>
      <c r="D108" s="78">
        <v>100</v>
      </c>
      <c r="E108" s="44" t="s">
        <v>412</v>
      </c>
      <c r="F108" s="56">
        <v>4118940</v>
      </c>
      <c r="G108" s="55">
        <f t="shared" si="1"/>
        <v>164757.6</v>
      </c>
      <c r="H108" s="56">
        <v>2772000</v>
      </c>
      <c r="I108" s="56">
        <v>823788</v>
      </c>
      <c r="J108" s="55">
        <f t="shared" si="2"/>
        <v>20594.7</v>
      </c>
      <c r="K108" s="55">
        <v>0</v>
      </c>
      <c r="L108" s="55">
        <f t="shared" si="3"/>
        <v>645231.951</v>
      </c>
      <c r="M108" s="69">
        <f t="shared" si="0"/>
        <v>4426372.2510000002</v>
      </c>
    </row>
    <row r="109" spans="1:13" ht="18" x14ac:dyDescent="0.25">
      <c r="A109" s="50">
        <v>99</v>
      </c>
      <c r="B109" s="37" t="s">
        <v>203</v>
      </c>
      <c r="C109" s="40" t="s">
        <v>224</v>
      </c>
      <c r="D109" s="78">
        <v>500</v>
      </c>
      <c r="E109" s="44" t="s">
        <v>413</v>
      </c>
      <c r="F109" s="56">
        <v>24965820</v>
      </c>
      <c r="G109" s="55">
        <f t="shared" si="1"/>
        <v>998632.8</v>
      </c>
      <c r="H109" s="56">
        <v>5775000</v>
      </c>
      <c r="I109" s="56">
        <v>4993164</v>
      </c>
      <c r="J109" s="55">
        <f t="shared" si="2"/>
        <v>124829.1</v>
      </c>
      <c r="K109" s="55">
        <v>0</v>
      </c>
      <c r="L109" s="55">
        <f t="shared" si="3"/>
        <v>3910895.7030000002</v>
      </c>
      <c r="M109" s="69">
        <f t="shared" si="0"/>
        <v>15802521.603</v>
      </c>
    </row>
    <row r="110" spans="1:13" ht="27" x14ac:dyDescent="0.25">
      <c r="A110" s="50">
        <v>100</v>
      </c>
      <c r="B110" s="37" t="s">
        <v>203</v>
      </c>
      <c r="C110" s="40" t="s">
        <v>225</v>
      </c>
      <c r="D110" s="78">
        <v>1100</v>
      </c>
      <c r="E110" s="44" t="s">
        <v>414</v>
      </c>
      <c r="F110" s="56">
        <v>59110992</v>
      </c>
      <c r="G110" s="55">
        <f t="shared" si="1"/>
        <v>2364439.6800000002</v>
      </c>
      <c r="H110" s="56">
        <v>8085000</v>
      </c>
      <c r="I110" s="56">
        <v>14777748</v>
      </c>
      <c r="J110" s="55">
        <f t="shared" si="2"/>
        <v>295554.96000000002</v>
      </c>
      <c r="K110" s="55">
        <v>0</v>
      </c>
      <c r="L110" s="55">
        <f t="shared" si="3"/>
        <v>9643958.3447999991</v>
      </c>
      <c r="M110" s="69">
        <f t="shared" si="0"/>
        <v>35166700.984800003</v>
      </c>
    </row>
    <row r="111" spans="1:13" ht="18" x14ac:dyDescent="0.25">
      <c r="A111" s="50">
        <v>101</v>
      </c>
      <c r="B111" s="37" t="s">
        <v>203</v>
      </c>
      <c r="C111" s="40" t="s">
        <v>226</v>
      </c>
      <c r="D111" s="78">
        <v>306</v>
      </c>
      <c r="E111" s="44" t="s">
        <v>415</v>
      </c>
      <c r="F111" s="56">
        <v>24591402</v>
      </c>
      <c r="G111" s="55">
        <f t="shared" si="1"/>
        <v>983656.08000000007</v>
      </c>
      <c r="H111" s="56">
        <v>5775000</v>
      </c>
      <c r="I111" s="56">
        <v>4180538</v>
      </c>
      <c r="J111" s="55">
        <f t="shared" si="2"/>
        <v>122957.01</v>
      </c>
      <c r="K111" s="55">
        <v>0</v>
      </c>
      <c r="L111" s="55">
        <f t="shared" si="3"/>
        <v>3756336.6113</v>
      </c>
      <c r="M111" s="69">
        <f t="shared" si="0"/>
        <v>14818487.701300001</v>
      </c>
    </row>
    <row r="112" spans="1:13" ht="18" x14ac:dyDescent="0.25">
      <c r="A112" s="50">
        <v>102</v>
      </c>
      <c r="B112" s="38" t="s">
        <v>203</v>
      </c>
      <c r="C112" s="41" t="s">
        <v>227</v>
      </c>
      <c r="D112" s="79">
        <v>373</v>
      </c>
      <c r="E112" s="44" t="s">
        <v>416</v>
      </c>
      <c r="F112" s="56">
        <v>26751842</v>
      </c>
      <c r="G112" s="55">
        <f t="shared" si="1"/>
        <v>1070073.68</v>
      </c>
      <c r="H112" s="56">
        <v>6930000</v>
      </c>
      <c r="I112" s="56">
        <v>5350369</v>
      </c>
      <c r="J112" s="55">
        <f t="shared" si="2"/>
        <v>133759.21</v>
      </c>
      <c r="K112" s="55">
        <v>0</v>
      </c>
      <c r="L112" s="55">
        <f t="shared" si="3"/>
        <v>4190676.1273000003</v>
      </c>
      <c r="M112" s="69">
        <f t="shared" si="0"/>
        <v>17674878.017300002</v>
      </c>
    </row>
    <row r="113" spans="1:13" x14ac:dyDescent="0.25">
      <c r="A113" s="50">
        <v>103</v>
      </c>
      <c r="B113" s="38" t="s">
        <v>203</v>
      </c>
      <c r="C113" s="41" t="s">
        <v>228</v>
      </c>
      <c r="D113" s="79">
        <v>100</v>
      </c>
      <c r="E113" s="44" t="s">
        <v>417</v>
      </c>
      <c r="F113" s="56">
        <v>11028641</v>
      </c>
      <c r="G113" s="55">
        <f t="shared" si="1"/>
        <v>441145.64</v>
      </c>
      <c r="H113" s="56">
        <v>3465000</v>
      </c>
      <c r="I113" s="56">
        <v>2205728</v>
      </c>
      <c r="J113" s="55">
        <f t="shared" si="2"/>
        <v>55143.205000000002</v>
      </c>
      <c r="K113" s="55">
        <v>0</v>
      </c>
      <c r="L113" s="55">
        <f t="shared" si="3"/>
        <v>1727636.58665</v>
      </c>
      <c r="M113" s="69">
        <f t="shared" si="0"/>
        <v>7894653.4316499997</v>
      </c>
    </row>
    <row r="114" spans="1:13" ht="18" x14ac:dyDescent="0.25">
      <c r="A114" s="50">
        <v>104</v>
      </c>
      <c r="B114" s="38" t="s">
        <v>203</v>
      </c>
      <c r="C114" s="41" t="s">
        <v>229</v>
      </c>
      <c r="D114" s="79">
        <v>1700</v>
      </c>
      <c r="E114" s="44" t="s">
        <v>418</v>
      </c>
      <c r="F114" s="56">
        <v>86265236</v>
      </c>
      <c r="G114" s="55">
        <f t="shared" si="1"/>
        <v>3450609.44</v>
      </c>
      <c r="H114" s="56">
        <v>8085000</v>
      </c>
      <c r="I114" s="56">
        <v>21556309</v>
      </c>
      <c r="J114" s="55">
        <f t="shared" si="2"/>
        <v>431326.18</v>
      </c>
      <c r="K114" s="55">
        <v>0</v>
      </c>
      <c r="L114" s="55">
        <f t="shared" si="3"/>
        <v>14072873.253400002</v>
      </c>
      <c r="M114" s="69">
        <f t="shared" si="0"/>
        <v>47596117.873400003</v>
      </c>
    </row>
    <row r="115" spans="1:13" ht="18" x14ac:dyDescent="0.25">
      <c r="A115" s="50">
        <v>105</v>
      </c>
      <c r="B115" s="38" t="s">
        <v>203</v>
      </c>
      <c r="C115" s="41" t="s">
        <v>230</v>
      </c>
      <c r="D115" s="79">
        <v>500</v>
      </c>
      <c r="E115" s="44" t="s">
        <v>419</v>
      </c>
      <c r="F115" s="56">
        <v>23500404</v>
      </c>
      <c r="G115" s="55">
        <f t="shared" si="1"/>
        <v>940016.16</v>
      </c>
      <c r="H115" s="56">
        <v>5775000</v>
      </c>
      <c r="I115" s="56">
        <v>4700081</v>
      </c>
      <c r="J115" s="55">
        <f t="shared" si="2"/>
        <v>117502.02</v>
      </c>
      <c r="K115" s="55">
        <v>0</v>
      </c>
      <c r="L115" s="55">
        <f t="shared" si="3"/>
        <v>3681338.3125999998</v>
      </c>
      <c r="M115" s="69">
        <f t="shared" si="0"/>
        <v>15213937.4926</v>
      </c>
    </row>
    <row r="116" spans="1:13" x14ac:dyDescent="0.25">
      <c r="A116" s="50">
        <v>106</v>
      </c>
      <c r="B116" s="38" t="s">
        <v>203</v>
      </c>
      <c r="C116" s="41" t="s">
        <v>231</v>
      </c>
      <c r="D116" s="79">
        <v>300</v>
      </c>
      <c r="E116" s="44" t="s">
        <v>420</v>
      </c>
      <c r="F116" s="56">
        <v>15500862</v>
      </c>
      <c r="G116" s="55">
        <f t="shared" si="1"/>
        <v>620034.48</v>
      </c>
      <c r="H116" s="56">
        <v>5775000</v>
      </c>
      <c r="I116" s="56">
        <v>2480138</v>
      </c>
      <c r="J116" s="55">
        <f t="shared" si="2"/>
        <v>77504.31</v>
      </c>
      <c r="K116" s="55">
        <v>0</v>
      </c>
      <c r="L116" s="55">
        <f t="shared" si="3"/>
        <v>2347605.5602999995</v>
      </c>
      <c r="M116" s="69">
        <f t="shared" si="0"/>
        <v>11300282.350299999</v>
      </c>
    </row>
    <row r="117" spans="1:13" x14ac:dyDescent="0.25">
      <c r="A117" s="50">
        <v>107</v>
      </c>
      <c r="B117" s="38" t="s">
        <v>203</v>
      </c>
      <c r="C117" s="41" t="s">
        <v>232</v>
      </c>
      <c r="D117" s="79">
        <v>100</v>
      </c>
      <c r="E117" s="44" t="s">
        <v>421</v>
      </c>
      <c r="F117" s="56">
        <v>6952312</v>
      </c>
      <c r="G117" s="55">
        <f t="shared" si="1"/>
        <v>278092.48</v>
      </c>
      <c r="H117" s="56">
        <v>3465000</v>
      </c>
      <c r="I117" s="56">
        <v>1390462</v>
      </c>
      <c r="J117" s="55">
        <f t="shared" si="2"/>
        <v>34761.56</v>
      </c>
      <c r="K117" s="55">
        <v>0</v>
      </c>
      <c r="L117" s="55">
        <f t="shared" si="3"/>
        <v>1089079.6228</v>
      </c>
      <c r="M117" s="69">
        <f t="shared" si="0"/>
        <v>6257395.662800001</v>
      </c>
    </row>
    <row r="118" spans="1:13" x14ac:dyDescent="0.25">
      <c r="A118" s="50">
        <v>108</v>
      </c>
      <c r="B118" s="37" t="s">
        <v>203</v>
      </c>
      <c r="C118" s="40" t="s">
        <v>233</v>
      </c>
      <c r="D118" s="78">
        <v>500</v>
      </c>
      <c r="E118" s="45" t="s">
        <v>422</v>
      </c>
      <c r="F118" s="47">
        <v>25980318</v>
      </c>
      <c r="G118" s="55">
        <f t="shared" si="1"/>
        <v>1039212.72</v>
      </c>
      <c r="H118" s="47">
        <v>6930000</v>
      </c>
      <c r="I118" s="47">
        <v>5196064</v>
      </c>
      <c r="J118" s="55">
        <f t="shared" si="2"/>
        <v>129901.59</v>
      </c>
      <c r="K118" s="55">
        <v>0</v>
      </c>
      <c r="L118" s="55">
        <f t="shared" si="3"/>
        <v>4069816.8667000001</v>
      </c>
      <c r="M118" s="69">
        <f t="shared" si="0"/>
        <v>17364995.1767</v>
      </c>
    </row>
    <row r="119" spans="1:13" ht="18" x14ac:dyDescent="0.25">
      <c r="A119" s="50">
        <v>109</v>
      </c>
      <c r="B119" s="37" t="s">
        <v>203</v>
      </c>
      <c r="C119" s="40" t="s">
        <v>234</v>
      </c>
      <c r="D119" s="78">
        <v>565</v>
      </c>
      <c r="E119" s="45" t="s">
        <v>423</v>
      </c>
      <c r="F119" s="47">
        <v>49203431</v>
      </c>
      <c r="G119" s="55">
        <f t="shared" si="1"/>
        <v>1968137.24</v>
      </c>
      <c r="H119" s="47">
        <v>6930000</v>
      </c>
      <c r="I119" s="47">
        <v>12300858</v>
      </c>
      <c r="J119" s="55">
        <f t="shared" si="2"/>
        <v>246017.155</v>
      </c>
      <c r="K119" s="55">
        <v>0</v>
      </c>
      <c r="L119" s="55">
        <f t="shared" si="3"/>
        <v>8027539.8001499996</v>
      </c>
      <c r="M119" s="69">
        <f t="shared" si="0"/>
        <v>29472552.195149999</v>
      </c>
    </row>
    <row r="120" spans="1:13" x14ac:dyDescent="0.25">
      <c r="A120" s="50">
        <v>110</v>
      </c>
      <c r="B120" s="37" t="s">
        <v>203</v>
      </c>
      <c r="C120" s="40" t="s">
        <v>235</v>
      </c>
      <c r="D120" s="78">
        <v>104</v>
      </c>
      <c r="E120" s="43" t="s">
        <v>424</v>
      </c>
      <c r="F120" s="55">
        <v>10691588</v>
      </c>
      <c r="G120" s="55">
        <f t="shared" si="1"/>
        <v>427663.52</v>
      </c>
      <c r="H120" s="55">
        <v>3465000</v>
      </c>
      <c r="I120" s="55">
        <v>2138318</v>
      </c>
      <c r="J120" s="55">
        <f t="shared" si="2"/>
        <v>53457.94</v>
      </c>
      <c r="K120" s="55">
        <v>0</v>
      </c>
      <c r="L120" s="55">
        <f t="shared" si="3"/>
        <v>1674837.3122</v>
      </c>
      <c r="M120" s="69">
        <f t="shared" si="0"/>
        <v>7759276.7721999995</v>
      </c>
    </row>
    <row r="121" spans="1:13" ht="18" x14ac:dyDescent="0.25">
      <c r="A121" s="50">
        <v>111</v>
      </c>
      <c r="B121" s="37" t="s">
        <v>203</v>
      </c>
      <c r="C121" s="40" t="s">
        <v>236</v>
      </c>
      <c r="D121" s="78">
        <v>459</v>
      </c>
      <c r="E121" s="45" t="s">
        <v>425</v>
      </c>
      <c r="F121" s="47">
        <v>30747477</v>
      </c>
      <c r="G121" s="55">
        <f t="shared" si="1"/>
        <v>1229899.08</v>
      </c>
      <c r="H121" s="47">
        <v>6930000</v>
      </c>
      <c r="I121" s="47">
        <v>7686869</v>
      </c>
      <c r="J121" s="55">
        <f t="shared" si="2"/>
        <v>153737.38500000001</v>
      </c>
      <c r="K121" s="55">
        <v>0</v>
      </c>
      <c r="L121" s="55">
        <f t="shared" si="3"/>
        <v>5016450.8400499998</v>
      </c>
      <c r="M121" s="69">
        <f t="shared" si="0"/>
        <v>21016956.305050001</v>
      </c>
    </row>
    <row r="122" spans="1:13" x14ac:dyDescent="0.25">
      <c r="A122" s="50">
        <v>112</v>
      </c>
      <c r="B122" s="37" t="s">
        <v>203</v>
      </c>
      <c r="C122" s="40" t="s">
        <v>237</v>
      </c>
      <c r="D122" s="78">
        <v>583</v>
      </c>
      <c r="E122" s="45" t="s">
        <v>426</v>
      </c>
      <c r="F122" s="47">
        <v>33565350</v>
      </c>
      <c r="G122" s="55">
        <f t="shared" si="1"/>
        <v>1342614</v>
      </c>
      <c r="H122" s="47">
        <v>6930000</v>
      </c>
      <c r="I122" s="47">
        <v>8391338</v>
      </c>
      <c r="J122" s="55">
        <f t="shared" si="2"/>
        <v>167826.75</v>
      </c>
      <c r="K122" s="55">
        <v>0</v>
      </c>
      <c r="L122" s="55">
        <f>+(F122+I122+J122)*13/100</f>
        <v>5476186.9175000004</v>
      </c>
      <c r="M122" s="69">
        <f t="shared" si="0"/>
        <v>22307965.6675</v>
      </c>
    </row>
    <row r="123" spans="1:13" x14ac:dyDescent="0.25">
      <c r="A123" s="50">
        <v>113</v>
      </c>
      <c r="B123" s="37" t="s">
        <v>203</v>
      </c>
      <c r="C123" s="40" t="s">
        <v>238</v>
      </c>
      <c r="D123" s="78">
        <v>800</v>
      </c>
      <c r="E123" s="45" t="s">
        <v>427</v>
      </c>
      <c r="F123" s="47">
        <v>51706505</v>
      </c>
      <c r="G123" s="55">
        <f t="shared" si="1"/>
        <v>2068260.2</v>
      </c>
      <c r="H123" s="47">
        <v>8431500</v>
      </c>
      <c r="I123" s="47">
        <v>10341301</v>
      </c>
      <c r="J123" s="55">
        <f t="shared" si="2"/>
        <v>258532.52499999999</v>
      </c>
      <c r="K123" s="55">
        <v>0</v>
      </c>
      <c r="L123" s="55">
        <f>+(F123+I123+J123)*13/100</f>
        <v>8099824.008249999</v>
      </c>
      <c r="M123" s="69">
        <f t="shared" si="0"/>
        <v>29199417.73325</v>
      </c>
    </row>
    <row r="124" spans="1:13" ht="18" x14ac:dyDescent="0.25">
      <c r="A124" s="50">
        <v>114</v>
      </c>
      <c r="B124" s="37" t="s">
        <v>203</v>
      </c>
      <c r="C124" s="40" t="s">
        <v>239</v>
      </c>
      <c r="D124" s="78">
        <v>322</v>
      </c>
      <c r="E124" s="45" t="s">
        <v>428</v>
      </c>
      <c r="F124" s="47">
        <v>15281446</v>
      </c>
      <c r="G124" s="55">
        <f t="shared" si="1"/>
        <v>611257.84</v>
      </c>
      <c r="H124" s="47">
        <v>6022500</v>
      </c>
      <c r="I124" s="47">
        <v>3056289</v>
      </c>
      <c r="J124" s="55">
        <f t="shared" si="2"/>
        <v>76407.23</v>
      </c>
      <c r="K124" s="55">
        <v>0</v>
      </c>
      <c r="L124" s="55">
        <f>+(F124+I124+J124)*13/100</f>
        <v>2393838.4898999999</v>
      </c>
      <c r="M124" s="69">
        <f t="shared" si="0"/>
        <v>12160292.559900001</v>
      </c>
    </row>
    <row r="125" spans="1:13" ht="18" x14ac:dyDescent="0.25">
      <c r="A125" s="50">
        <v>115</v>
      </c>
      <c r="B125" s="37" t="s">
        <v>203</v>
      </c>
      <c r="C125" s="40" t="s">
        <v>240</v>
      </c>
      <c r="D125" s="78">
        <v>151</v>
      </c>
      <c r="E125" s="45" t="s">
        <v>429</v>
      </c>
      <c r="F125" s="47">
        <v>12801107</v>
      </c>
      <c r="G125" s="55">
        <f t="shared" si="1"/>
        <v>512044.28</v>
      </c>
      <c r="H125" s="47">
        <v>3613500</v>
      </c>
      <c r="I125" s="47">
        <v>2560221</v>
      </c>
      <c r="J125" s="55">
        <f t="shared" si="2"/>
        <v>64005.535000000003</v>
      </c>
      <c r="K125" s="55">
        <v>0</v>
      </c>
      <c r="L125" s="55">
        <f>+(F125+I125+J125)*13/100</f>
        <v>2005293.3595500002</v>
      </c>
      <c r="M125" s="69">
        <f t="shared" si="0"/>
        <v>8755064.1745500006</v>
      </c>
    </row>
    <row r="126" spans="1:13" ht="18" x14ac:dyDescent="0.25">
      <c r="A126" s="83">
        <v>116</v>
      </c>
      <c r="B126" s="84" t="s">
        <v>203</v>
      </c>
      <c r="C126" s="85" t="s">
        <v>241</v>
      </c>
      <c r="D126" s="78">
        <v>224</v>
      </c>
      <c r="E126" s="45" t="s">
        <v>430</v>
      </c>
      <c r="F126" s="86">
        <v>22671419</v>
      </c>
      <c r="G126" s="96">
        <f>+(F126+F127)*4/100</f>
        <v>906856.76</v>
      </c>
      <c r="H126" s="86">
        <v>6022500</v>
      </c>
      <c r="I126" s="86">
        <v>4534284</v>
      </c>
      <c r="J126" s="96">
        <f>+(F126+F127)*0.5/100</f>
        <v>113357.095</v>
      </c>
      <c r="K126" s="96">
        <v>0</v>
      </c>
      <c r="L126" s="96">
        <f>+(F126+F127+I126+J126)*0.13</f>
        <v>3551477.8123499998</v>
      </c>
      <c r="M126" s="101">
        <f t="shared" si="0"/>
        <v>15128475.66735</v>
      </c>
    </row>
    <row r="127" spans="1:13" ht="18" x14ac:dyDescent="0.25">
      <c r="A127" s="83"/>
      <c r="B127" s="84"/>
      <c r="C127" s="85"/>
      <c r="D127" s="78">
        <v>112</v>
      </c>
      <c r="E127" s="45" t="s">
        <v>431</v>
      </c>
      <c r="F127" s="86"/>
      <c r="G127" s="96"/>
      <c r="H127" s="86"/>
      <c r="I127" s="86"/>
      <c r="J127" s="96"/>
      <c r="K127" s="96"/>
      <c r="L127" s="96"/>
      <c r="M127" s="101"/>
    </row>
    <row r="128" spans="1:13" ht="27" x14ac:dyDescent="0.25">
      <c r="A128" s="50">
        <v>117</v>
      </c>
      <c r="B128" s="37" t="s">
        <v>203</v>
      </c>
      <c r="C128" s="40" t="s">
        <v>242</v>
      </c>
      <c r="D128" s="78">
        <v>200</v>
      </c>
      <c r="E128" s="45" t="s">
        <v>432</v>
      </c>
      <c r="F128" s="47">
        <v>6318668</v>
      </c>
      <c r="G128" s="55">
        <f t="shared" si="1"/>
        <v>252746.72</v>
      </c>
      <c r="H128" s="47">
        <v>2890800</v>
      </c>
      <c r="I128" s="47">
        <v>1263734</v>
      </c>
      <c r="J128" s="55">
        <f t="shared" si="2"/>
        <v>31593.34</v>
      </c>
      <c r="K128" s="55">
        <v>0</v>
      </c>
      <c r="L128" s="55">
        <f t="shared" ref="L128:L136" si="4">+(F128+I128+J128)*13/100</f>
        <v>989819.39419999998</v>
      </c>
      <c r="M128" s="69">
        <f t="shared" ref="M128:M137" si="5">+L128+J128+I128+H128+G128</f>
        <v>5428693.4541999996</v>
      </c>
    </row>
    <row r="129" spans="1:13" ht="18" x14ac:dyDescent="0.25">
      <c r="A129" s="50">
        <v>118</v>
      </c>
      <c r="B129" s="37" t="s">
        <v>203</v>
      </c>
      <c r="C129" s="40" t="s">
        <v>243</v>
      </c>
      <c r="D129" s="78">
        <v>431</v>
      </c>
      <c r="E129" s="45" t="s">
        <v>433</v>
      </c>
      <c r="F129" s="47">
        <v>26558027</v>
      </c>
      <c r="G129" s="55">
        <f t="shared" si="1"/>
        <v>1062321.08</v>
      </c>
      <c r="H129" s="47">
        <v>7227000</v>
      </c>
      <c r="I129" s="47">
        <v>6639507</v>
      </c>
      <c r="J129" s="55">
        <f t="shared" si="2"/>
        <v>132790.13500000001</v>
      </c>
      <c r="K129" s="55">
        <v>0</v>
      </c>
      <c r="L129" s="55">
        <f t="shared" si="4"/>
        <v>4332942.1375500001</v>
      </c>
      <c r="M129" s="69">
        <f t="shared" si="5"/>
        <v>19394560.35255</v>
      </c>
    </row>
    <row r="130" spans="1:13" ht="27" x14ac:dyDescent="0.25">
      <c r="A130" s="50">
        <v>119</v>
      </c>
      <c r="B130" s="37" t="s">
        <v>203</v>
      </c>
      <c r="C130" s="40" t="s">
        <v>244</v>
      </c>
      <c r="D130" s="78">
        <v>2364</v>
      </c>
      <c r="E130" s="45" t="s">
        <v>434</v>
      </c>
      <c r="F130" s="47">
        <v>136143179</v>
      </c>
      <c r="G130" s="55">
        <f t="shared" si="1"/>
        <v>5445727.1600000001</v>
      </c>
      <c r="H130" s="47">
        <v>9636000</v>
      </c>
      <c r="I130" s="47">
        <v>34035795</v>
      </c>
      <c r="J130" s="55">
        <f t="shared" si="2"/>
        <v>680715.89500000002</v>
      </c>
      <c r="K130" s="55">
        <v>0</v>
      </c>
      <c r="L130" s="55">
        <f t="shared" si="4"/>
        <v>22211759.686350003</v>
      </c>
      <c r="M130" s="69">
        <f t="shared" si="5"/>
        <v>72009997.741349995</v>
      </c>
    </row>
    <row r="131" spans="1:13" ht="18" x14ac:dyDescent="0.25">
      <c r="A131" s="50">
        <v>120</v>
      </c>
      <c r="B131" s="37" t="s">
        <v>203</v>
      </c>
      <c r="C131" s="40" t="s">
        <v>245</v>
      </c>
      <c r="D131" s="78">
        <v>150</v>
      </c>
      <c r="E131" s="45" t="s">
        <v>435</v>
      </c>
      <c r="F131" s="47">
        <v>17818268</v>
      </c>
      <c r="G131" s="55">
        <f t="shared" si="1"/>
        <v>712730.72</v>
      </c>
      <c r="H131" s="47">
        <v>6022500</v>
      </c>
      <c r="I131" s="47">
        <v>3563654</v>
      </c>
      <c r="J131" s="55">
        <f t="shared" si="2"/>
        <v>89091.34</v>
      </c>
      <c r="K131" s="55">
        <v>0</v>
      </c>
      <c r="L131" s="55">
        <f t="shared" si="4"/>
        <v>2791231.7342000003</v>
      </c>
      <c r="M131" s="69">
        <f t="shared" si="5"/>
        <v>13179207.794200001</v>
      </c>
    </row>
    <row r="132" spans="1:13" ht="18" x14ac:dyDescent="0.25">
      <c r="A132" s="50">
        <v>121</v>
      </c>
      <c r="B132" s="37" t="s">
        <v>203</v>
      </c>
      <c r="C132" s="40" t="s">
        <v>246</v>
      </c>
      <c r="D132" s="78">
        <v>156</v>
      </c>
      <c r="E132" s="45" t="s">
        <v>436</v>
      </c>
      <c r="F132" s="47">
        <v>20574787</v>
      </c>
      <c r="G132" s="55">
        <f t="shared" si="1"/>
        <v>822991.48</v>
      </c>
      <c r="H132" s="47">
        <v>6022500</v>
      </c>
      <c r="I132" s="47">
        <v>4114957</v>
      </c>
      <c r="J132" s="55">
        <f t="shared" si="2"/>
        <v>102873.935</v>
      </c>
      <c r="K132" s="55">
        <v>0</v>
      </c>
      <c r="L132" s="55">
        <f t="shared" si="4"/>
        <v>3223040.3315499998</v>
      </c>
      <c r="M132" s="69">
        <f t="shared" si="5"/>
        <v>14286362.746550001</v>
      </c>
    </row>
    <row r="133" spans="1:13" ht="27" x14ac:dyDescent="0.25">
      <c r="A133" s="50">
        <v>122</v>
      </c>
      <c r="B133" s="37" t="s">
        <v>203</v>
      </c>
      <c r="C133" s="40" t="s">
        <v>247</v>
      </c>
      <c r="D133" s="78">
        <v>414</v>
      </c>
      <c r="E133" s="45" t="s">
        <v>437</v>
      </c>
      <c r="F133" s="47">
        <v>35847618</v>
      </c>
      <c r="G133" s="55">
        <f t="shared" si="1"/>
        <v>1433904.72</v>
      </c>
      <c r="H133" s="47">
        <v>7227000</v>
      </c>
      <c r="I133" s="47">
        <v>7169524</v>
      </c>
      <c r="J133" s="55">
        <f t="shared" si="2"/>
        <v>179238.09</v>
      </c>
      <c r="K133" s="55">
        <v>0</v>
      </c>
      <c r="L133" s="55">
        <f t="shared" si="4"/>
        <v>5615529.411700001</v>
      </c>
      <c r="M133" s="69">
        <f t="shared" si="5"/>
        <v>21625196.221699998</v>
      </c>
    </row>
    <row r="134" spans="1:13" ht="18" x14ac:dyDescent="0.25">
      <c r="A134" s="50">
        <v>123</v>
      </c>
      <c r="B134" s="37" t="s">
        <v>203</v>
      </c>
      <c r="C134" s="40" t="s">
        <v>248</v>
      </c>
      <c r="D134" s="78">
        <v>1400</v>
      </c>
      <c r="E134" s="45" t="s">
        <v>438</v>
      </c>
      <c r="F134" s="47">
        <v>136582212</v>
      </c>
      <c r="G134" s="55">
        <v>5463288</v>
      </c>
      <c r="H134" s="47">
        <v>9636000</v>
      </c>
      <c r="I134" s="47">
        <v>27316442</v>
      </c>
      <c r="J134" s="55">
        <v>682911</v>
      </c>
      <c r="K134" s="55">
        <v>0</v>
      </c>
      <c r="L134" s="55">
        <f t="shared" si="4"/>
        <v>21395603.449999999</v>
      </c>
      <c r="M134" s="69">
        <f t="shared" si="5"/>
        <v>64494244.450000003</v>
      </c>
    </row>
    <row r="135" spans="1:13" ht="18" x14ac:dyDescent="0.25">
      <c r="A135" s="50">
        <v>124</v>
      </c>
      <c r="B135" s="37" t="s">
        <v>203</v>
      </c>
      <c r="C135" s="40" t="s">
        <v>249</v>
      </c>
      <c r="D135" s="78">
        <v>100</v>
      </c>
      <c r="E135" s="45" t="s">
        <v>439</v>
      </c>
      <c r="F135" s="47">
        <v>13922446</v>
      </c>
      <c r="G135" s="55">
        <f t="shared" si="1"/>
        <v>556897.84</v>
      </c>
      <c r="H135" s="47">
        <v>3613500</v>
      </c>
      <c r="I135" s="47">
        <v>2784489</v>
      </c>
      <c r="J135" s="55">
        <f t="shared" si="2"/>
        <v>69612.23</v>
      </c>
      <c r="K135" s="55">
        <v>0</v>
      </c>
      <c r="L135" s="55">
        <f t="shared" si="4"/>
        <v>2180951.1399000003</v>
      </c>
      <c r="M135" s="69">
        <f t="shared" si="5"/>
        <v>9205450.2098999992</v>
      </c>
    </row>
    <row r="136" spans="1:13" ht="18" x14ac:dyDescent="0.25">
      <c r="A136" s="50">
        <v>125</v>
      </c>
      <c r="B136" s="37" t="s">
        <v>203</v>
      </c>
      <c r="C136" s="40" t="s">
        <v>250</v>
      </c>
      <c r="D136" s="78">
        <v>306</v>
      </c>
      <c r="E136" s="45" t="s">
        <v>440</v>
      </c>
      <c r="F136" s="47">
        <v>27499872</v>
      </c>
      <c r="G136" s="55">
        <f t="shared" si="1"/>
        <v>1099994.8800000001</v>
      </c>
      <c r="H136" s="47">
        <v>7227000</v>
      </c>
      <c r="I136" s="47">
        <v>5499974</v>
      </c>
      <c r="J136" s="55">
        <f t="shared" si="2"/>
        <v>137499.35999999999</v>
      </c>
      <c r="K136" s="55">
        <v>0</v>
      </c>
      <c r="L136" s="55">
        <f t="shared" si="4"/>
        <v>4307854.8968000002</v>
      </c>
      <c r="M136" s="69">
        <f t="shared" si="5"/>
        <v>18272323.136799999</v>
      </c>
    </row>
    <row r="137" spans="1:13" ht="27" x14ac:dyDescent="0.25">
      <c r="A137" s="83">
        <v>126</v>
      </c>
      <c r="B137" s="84" t="s">
        <v>203</v>
      </c>
      <c r="C137" s="85" t="s">
        <v>251</v>
      </c>
      <c r="D137" s="78">
        <v>646</v>
      </c>
      <c r="E137" s="45" t="s">
        <v>441</v>
      </c>
      <c r="F137" s="86">
        <v>152000270</v>
      </c>
      <c r="G137" s="96">
        <v>6080012</v>
      </c>
      <c r="H137" s="86">
        <v>9636000</v>
      </c>
      <c r="I137" s="86">
        <v>38000068</v>
      </c>
      <c r="J137" s="96">
        <f t="shared" si="2"/>
        <v>760001.35</v>
      </c>
      <c r="K137" s="96">
        <v>0</v>
      </c>
      <c r="L137" s="96">
        <v>24798845</v>
      </c>
      <c r="M137" s="101">
        <f t="shared" si="5"/>
        <v>79274926.349999994</v>
      </c>
    </row>
    <row r="138" spans="1:13" ht="27" x14ac:dyDescent="0.25">
      <c r="A138" s="83"/>
      <c r="B138" s="84"/>
      <c r="C138" s="85"/>
      <c r="D138" s="78">
        <v>1434</v>
      </c>
      <c r="E138" s="45" t="s">
        <v>442</v>
      </c>
      <c r="F138" s="86"/>
      <c r="G138" s="96"/>
      <c r="H138" s="86"/>
      <c r="I138" s="86"/>
      <c r="J138" s="96"/>
      <c r="K138" s="96"/>
      <c r="L138" s="96"/>
      <c r="M138" s="101"/>
    </row>
    <row r="139" spans="1:13" x14ac:dyDescent="0.25">
      <c r="A139" s="83"/>
      <c r="B139" s="84"/>
      <c r="C139" s="85"/>
      <c r="D139" s="78">
        <v>192</v>
      </c>
      <c r="E139" s="45" t="s">
        <v>443</v>
      </c>
      <c r="F139" s="86"/>
      <c r="G139" s="96"/>
      <c r="H139" s="86"/>
      <c r="I139" s="86"/>
      <c r="J139" s="96"/>
      <c r="K139" s="96"/>
      <c r="L139" s="96"/>
      <c r="M139" s="101"/>
    </row>
    <row r="140" spans="1:13" ht="18" x14ac:dyDescent="0.25">
      <c r="A140" s="83">
        <v>127</v>
      </c>
      <c r="B140" s="84" t="s">
        <v>203</v>
      </c>
      <c r="C140" s="85" t="s">
        <v>252</v>
      </c>
      <c r="D140" s="78">
        <v>40</v>
      </c>
      <c r="E140" s="45" t="s">
        <v>444</v>
      </c>
      <c r="F140" s="86">
        <v>58600000</v>
      </c>
      <c r="G140" s="96">
        <f t="shared" si="1"/>
        <v>2344000</v>
      </c>
      <c r="H140" s="86">
        <v>8431500</v>
      </c>
      <c r="I140" s="86">
        <v>10528000</v>
      </c>
      <c r="J140" s="96">
        <f t="shared" si="2"/>
        <v>293000</v>
      </c>
      <c r="K140" s="96">
        <v>0</v>
      </c>
      <c r="L140" s="96">
        <f>+(F140+I140+J140)*13/100</f>
        <v>9024730</v>
      </c>
      <c r="M140" s="101">
        <f>+L140+J140+I140+H140+G140</f>
        <v>30621230</v>
      </c>
    </row>
    <row r="141" spans="1:13" x14ac:dyDescent="0.25">
      <c r="A141" s="83"/>
      <c r="B141" s="84"/>
      <c r="C141" s="85"/>
      <c r="D141" s="78">
        <v>20</v>
      </c>
      <c r="E141" s="45" t="s">
        <v>445</v>
      </c>
      <c r="F141" s="86"/>
      <c r="G141" s="96"/>
      <c r="H141" s="86"/>
      <c r="I141" s="86"/>
      <c r="J141" s="96"/>
      <c r="K141" s="96"/>
      <c r="L141" s="96"/>
      <c r="M141" s="101"/>
    </row>
    <row r="142" spans="1:13" ht="18" x14ac:dyDescent="0.25">
      <c r="A142" s="83">
        <v>128</v>
      </c>
      <c r="B142" s="84" t="s">
        <v>203</v>
      </c>
      <c r="C142" s="85" t="s">
        <v>253</v>
      </c>
      <c r="D142" s="78">
        <v>120</v>
      </c>
      <c r="E142" s="45" t="s">
        <v>446</v>
      </c>
      <c r="F142" s="86">
        <f>2534393+3660790</f>
        <v>6195183</v>
      </c>
      <c r="G142" s="96">
        <f t="shared" si="1"/>
        <v>247807.32</v>
      </c>
      <c r="H142" s="86">
        <v>3465000</v>
      </c>
      <c r="I142" s="86">
        <v>1239037</v>
      </c>
      <c r="J142" s="96">
        <f t="shared" si="2"/>
        <v>30975.915000000001</v>
      </c>
      <c r="K142" s="96">
        <v>0</v>
      </c>
      <c r="L142" s="96">
        <f>+(F142+I142+J142)*13/100</f>
        <v>970475.46895000001</v>
      </c>
      <c r="M142" s="101">
        <f>+L142+J142+I142+H142+G142</f>
        <v>5953295.7039500009</v>
      </c>
    </row>
    <row r="143" spans="1:13" ht="18" x14ac:dyDescent="0.25">
      <c r="A143" s="83"/>
      <c r="B143" s="84"/>
      <c r="C143" s="85"/>
      <c r="D143" s="78">
        <v>130</v>
      </c>
      <c r="E143" s="45" t="s">
        <v>447</v>
      </c>
      <c r="F143" s="86"/>
      <c r="G143" s="96"/>
      <c r="H143" s="86"/>
      <c r="I143" s="86"/>
      <c r="J143" s="96"/>
      <c r="K143" s="96"/>
      <c r="L143" s="96"/>
      <c r="M143" s="101"/>
    </row>
    <row r="144" spans="1:13" ht="18" x14ac:dyDescent="0.25">
      <c r="A144" s="83">
        <v>129</v>
      </c>
      <c r="B144" s="84" t="s">
        <v>203</v>
      </c>
      <c r="C144" s="85" t="s">
        <v>254</v>
      </c>
      <c r="D144" s="78">
        <v>1</v>
      </c>
      <c r="E144" s="45" t="s">
        <v>448</v>
      </c>
      <c r="F144" s="86">
        <v>41695500</v>
      </c>
      <c r="G144" s="96">
        <f t="shared" si="1"/>
        <v>1667820</v>
      </c>
      <c r="H144" s="86">
        <v>7227000</v>
      </c>
      <c r="I144" s="86">
        <v>7505190</v>
      </c>
      <c r="J144" s="96">
        <f t="shared" si="2"/>
        <v>208477.5</v>
      </c>
      <c r="K144" s="96">
        <v>0</v>
      </c>
      <c r="L144" s="96">
        <f>+(F144+I144+J144)*13/100</f>
        <v>6423191.7750000004</v>
      </c>
      <c r="M144" s="101">
        <f>+L144+J144+I144+H144+G144</f>
        <v>23031679.274999999</v>
      </c>
    </row>
    <row r="145" spans="1:13" x14ac:dyDescent="0.25">
      <c r="A145" s="83"/>
      <c r="B145" s="84"/>
      <c r="C145" s="85"/>
      <c r="D145" s="78">
        <v>1</v>
      </c>
      <c r="E145" s="45" t="s">
        <v>449</v>
      </c>
      <c r="F145" s="86"/>
      <c r="G145" s="96"/>
      <c r="H145" s="86"/>
      <c r="I145" s="86"/>
      <c r="J145" s="96"/>
      <c r="K145" s="96"/>
      <c r="L145" s="96"/>
      <c r="M145" s="101"/>
    </row>
    <row r="146" spans="1:13" x14ac:dyDescent="0.25">
      <c r="A146" s="50">
        <v>130</v>
      </c>
      <c r="B146" s="37" t="s">
        <v>203</v>
      </c>
      <c r="C146" s="40" t="s">
        <v>255</v>
      </c>
      <c r="D146" s="78">
        <v>2410</v>
      </c>
      <c r="E146" s="45" t="s">
        <v>450</v>
      </c>
      <c r="F146" s="47">
        <v>146519212</v>
      </c>
      <c r="G146" s="55">
        <f t="shared" si="1"/>
        <v>5860768.4800000004</v>
      </c>
      <c r="H146" s="47">
        <v>9240000</v>
      </c>
      <c r="I146" s="47">
        <v>36629803</v>
      </c>
      <c r="J146" s="55">
        <f t="shared" si="2"/>
        <v>732596.06</v>
      </c>
      <c r="K146" s="55">
        <v>0</v>
      </c>
      <c r="L146" s="55">
        <f>+(F146+I146+J146)*13/100</f>
        <v>23904609.437800001</v>
      </c>
      <c r="M146" s="69">
        <f>+L146+J146+I146+H146+G146</f>
        <v>76367776.977799997</v>
      </c>
    </row>
    <row r="147" spans="1:13" ht="18" x14ac:dyDescent="0.25">
      <c r="A147" s="83">
        <v>131</v>
      </c>
      <c r="B147" s="84" t="s">
        <v>203</v>
      </c>
      <c r="C147" s="85" t="s">
        <v>256</v>
      </c>
      <c r="D147" s="78">
        <v>8</v>
      </c>
      <c r="E147" s="45" t="s">
        <v>451</v>
      </c>
      <c r="F147" s="86">
        <v>1540000</v>
      </c>
      <c r="G147" s="96">
        <f t="shared" si="1"/>
        <v>61600</v>
      </c>
      <c r="H147" s="86">
        <v>1204500</v>
      </c>
      <c r="I147" s="86">
        <v>277200</v>
      </c>
      <c r="J147" s="96">
        <f t="shared" si="2"/>
        <v>7700</v>
      </c>
      <c r="K147" s="96">
        <v>0</v>
      </c>
      <c r="L147" s="96">
        <f>+(F147+I147+J147)*13/100</f>
        <v>237237</v>
      </c>
      <c r="M147" s="101">
        <f>+L147+J147+I147+H147+G147</f>
        <v>1788237</v>
      </c>
    </row>
    <row r="148" spans="1:13" x14ac:dyDescent="0.25">
      <c r="A148" s="83"/>
      <c r="B148" s="84"/>
      <c r="C148" s="85"/>
      <c r="D148" s="78">
        <v>4</v>
      </c>
      <c r="E148" s="45" t="s">
        <v>452</v>
      </c>
      <c r="F148" s="86"/>
      <c r="G148" s="96"/>
      <c r="H148" s="86"/>
      <c r="I148" s="86"/>
      <c r="J148" s="96"/>
      <c r="K148" s="96"/>
      <c r="L148" s="96"/>
      <c r="M148" s="101"/>
    </row>
    <row r="149" spans="1:13" ht="18" x14ac:dyDescent="0.25">
      <c r="A149" s="83">
        <v>132</v>
      </c>
      <c r="B149" s="84" t="s">
        <v>203</v>
      </c>
      <c r="C149" s="85" t="s">
        <v>257</v>
      </c>
      <c r="D149" s="78">
        <v>80</v>
      </c>
      <c r="E149" s="45" t="s">
        <v>453</v>
      </c>
      <c r="F149" s="86">
        <v>12150000</v>
      </c>
      <c r="G149" s="96">
        <f t="shared" si="1"/>
        <v>486000</v>
      </c>
      <c r="H149" s="86">
        <v>3613500</v>
      </c>
      <c r="I149" s="86">
        <v>1944000</v>
      </c>
      <c r="J149" s="96">
        <f t="shared" si="2"/>
        <v>60750</v>
      </c>
      <c r="K149" s="96">
        <v>0</v>
      </c>
      <c r="L149" s="96">
        <f>+(F149+I149+J149)*13/100</f>
        <v>1840117.5</v>
      </c>
      <c r="M149" s="101">
        <f>+L149+J149+I149+H149+G149</f>
        <v>7944367.5</v>
      </c>
    </row>
    <row r="150" spans="1:13" ht="18" x14ac:dyDescent="0.25">
      <c r="A150" s="83"/>
      <c r="B150" s="84"/>
      <c r="C150" s="85"/>
      <c r="D150" s="78">
        <v>38</v>
      </c>
      <c r="E150" s="45" t="s">
        <v>454</v>
      </c>
      <c r="F150" s="86"/>
      <c r="G150" s="96"/>
      <c r="H150" s="86"/>
      <c r="I150" s="86"/>
      <c r="J150" s="96"/>
      <c r="K150" s="96"/>
      <c r="L150" s="96"/>
      <c r="M150" s="101"/>
    </row>
    <row r="151" spans="1:13" x14ac:dyDescent="0.25">
      <c r="A151" s="50">
        <v>133</v>
      </c>
      <c r="B151" s="37" t="s">
        <v>203</v>
      </c>
      <c r="C151" s="40" t="s">
        <v>258</v>
      </c>
      <c r="D151" s="78">
        <v>996</v>
      </c>
      <c r="E151" s="45" t="s">
        <v>455</v>
      </c>
      <c r="F151" s="47">
        <v>37350000</v>
      </c>
      <c r="G151" s="55">
        <f t="shared" si="1"/>
        <v>1494000</v>
      </c>
      <c r="H151" s="47">
        <v>7227000</v>
      </c>
      <c r="I151" s="47">
        <v>0</v>
      </c>
      <c r="J151" s="55">
        <f t="shared" si="2"/>
        <v>186750</v>
      </c>
      <c r="K151" s="55">
        <v>0</v>
      </c>
      <c r="L151" s="55">
        <f t="shared" ref="L151:L156" si="6">+(F151+I151+J151)*13/100</f>
        <v>4879777.5</v>
      </c>
      <c r="M151" s="69">
        <f t="shared" ref="M151:M156" si="7">+L151+J151+I151+H151+G151</f>
        <v>13787527.5</v>
      </c>
    </row>
    <row r="152" spans="1:13" ht="18" x14ac:dyDescent="0.25">
      <c r="A152" s="50">
        <v>134</v>
      </c>
      <c r="B152" s="37" t="s">
        <v>203</v>
      </c>
      <c r="C152" s="40" t="s">
        <v>255</v>
      </c>
      <c r="D152" s="78">
        <v>2398</v>
      </c>
      <c r="E152" s="45" t="s">
        <v>456</v>
      </c>
      <c r="F152" s="47">
        <v>146519212</v>
      </c>
      <c r="G152" s="55">
        <f>+F152*0.04</f>
        <v>5860768.4800000004</v>
      </c>
      <c r="H152" s="47">
        <v>9240000</v>
      </c>
      <c r="I152" s="47">
        <v>36629803</v>
      </c>
      <c r="J152" s="55">
        <f t="shared" si="2"/>
        <v>732596.06</v>
      </c>
      <c r="K152" s="55">
        <v>0</v>
      </c>
      <c r="L152" s="55">
        <f t="shared" si="6"/>
        <v>23904609.437800001</v>
      </c>
      <c r="M152" s="69">
        <f t="shared" si="7"/>
        <v>76367776.977799997</v>
      </c>
    </row>
    <row r="153" spans="1:13" ht="81" x14ac:dyDescent="0.25">
      <c r="A153" s="50">
        <v>135</v>
      </c>
      <c r="B153" s="37" t="s">
        <v>203</v>
      </c>
      <c r="C153" s="40" t="s">
        <v>259</v>
      </c>
      <c r="D153" s="78">
        <v>450</v>
      </c>
      <c r="E153" s="45" t="s">
        <v>457</v>
      </c>
      <c r="F153" s="47">
        <v>542199285</v>
      </c>
      <c r="G153" s="55">
        <f>+F153*0.04</f>
        <v>21687971.400000002</v>
      </c>
      <c r="H153" s="47">
        <v>19272000</v>
      </c>
      <c r="I153" s="47">
        <v>97595872</v>
      </c>
      <c r="J153" s="55">
        <f t="shared" si="2"/>
        <v>2710996.4249999998</v>
      </c>
      <c r="K153" s="55">
        <v>0</v>
      </c>
      <c r="L153" s="55">
        <f t="shared" si="6"/>
        <v>83525799.94524999</v>
      </c>
      <c r="M153" s="69">
        <f t="shared" si="7"/>
        <v>224792639.77024999</v>
      </c>
    </row>
    <row r="154" spans="1:13" ht="18" x14ac:dyDescent="0.25">
      <c r="A154" s="50">
        <v>136</v>
      </c>
      <c r="B154" s="37" t="s">
        <v>203</v>
      </c>
      <c r="C154" s="40" t="s">
        <v>260</v>
      </c>
      <c r="D154" s="78">
        <v>100</v>
      </c>
      <c r="E154" s="45" t="s">
        <v>458</v>
      </c>
      <c r="F154" s="47">
        <v>54501903</v>
      </c>
      <c r="G154" s="55">
        <f>+F154*0.04</f>
        <v>2180076.12</v>
      </c>
      <c r="H154" s="47">
        <v>8431500</v>
      </c>
      <c r="I154" s="47">
        <v>9810343</v>
      </c>
      <c r="J154" s="55">
        <f t="shared" si="2"/>
        <v>272509.51500000001</v>
      </c>
      <c r="K154" s="55">
        <v>0</v>
      </c>
      <c r="L154" s="55">
        <f t="shared" si="6"/>
        <v>8396018.2169500012</v>
      </c>
      <c r="M154" s="69">
        <f t="shared" si="7"/>
        <v>29090446.851950001</v>
      </c>
    </row>
    <row r="155" spans="1:13" ht="18" x14ac:dyDescent="0.25">
      <c r="A155" s="50">
        <v>137</v>
      </c>
      <c r="B155" s="37" t="s">
        <v>204</v>
      </c>
      <c r="C155" s="40" t="s">
        <v>261</v>
      </c>
      <c r="D155" s="78">
        <v>1</v>
      </c>
      <c r="E155" s="45" t="s">
        <v>459</v>
      </c>
      <c r="F155" s="47">
        <v>26603418</v>
      </c>
      <c r="G155" s="55">
        <f t="shared" si="1"/>
        <v>1064136.72</v>
      </c>
      <c r="H155" s="47">
        <v>3168000</v>
      </c>
      <c r="I155" s="47">
        <v>5320684</v>
      </c>
      <c r="J155" s="55">
        <f t="shared" si="2"/>
        <v>133017.09</v>
      </c>
      <c r="K155" s="55">
        <v>0</v>
      </c>
      <c r="L155" s="55">
        <f t="shared" si="6"/>
        <v>4167425.4817000004</v>
      </c>
      <c r="M155" s="69">
        <f t="shared" si="7"/>
        <v>13853263.2917</v>
      </c>
    </row>
    <row r="156" spans="1:13" ht="18" x14ac:dyDescent="0.25">
      <c r="A156" s="50">
        <v>138</v>
      </c>
      <c r="B156" s="37" t="s">
        <v>204</v>
      </c>
      <c r="C156" s="40" t="s">
        <v>262</v>
      </c>
      <c r="D156" s="78">
        <v>1</v>
      </c>
      <c r="E156" s="45" t="s">
        <v>460</v>
      </c>
      <c r="F156" s="47">
        <v>367242047</v>
      </c>
      <c r="G156" s="55">
        <f t="shared" si="1"/>
        <v>14689681.880000001</v>
      </c>
      <c r="H156" s="47">
        <v>14689682</v>
      </c>
      <c r="I156" s="47">
        <v>2264684</v>
      </c>
      <c r="J156" s="55">
        <f t="shared" si="2"/>
        <v>1836210.2350000001</v>
      </c>
      <c r="K156" s="55">
        <v>0</v>
      </c>
      <c r="L156" s="55">
        <f t="shared" si="6"/>
        <v>48274582.360550001</v>
      </c>
      <c r="M156" s="69">
        <f t="shared" si="7"/>
        <v>81754840.475549996</v>
      </c>
    </row>
    <row r="157" spans="1:13" ht="18" x14ac:dyDescent="0.25">
      <c r="A157" s="50">
        <v>139</v>
      </c>
      <c r="B157" s="37" t="s">
        <v>204</v>
      </c>
      <c r="C157" s="40" t="s">
        <v>263</v>
      </c>
      <c r="D157" s="78">
        <v>10</v>
      </c>
      <c r="E157" s="45" t="s">
        <v>461</v>
      </c>
      <c r="F157" s="47">
        <v>15762834</v>
      </c>
      <c r="G157" s="55">
        <v>630513</v>
      </c>
      <c r="H157" s="47">
        <v>4465410</v>
      </c>
      <c r="I157" s="47">
        <v>3152568</v>
      </c>
      <c r="J157" s="55">
        <f t="shared" si="2"/>
        <v>78814.17</v>
      </c>
      <c r="K157" s="55">
        <v>189942</v>
      </c>
      <c r="L157" s="55">
        <v>2493940</v>
      </c>
      <c r="M157" s="69">
        <f>+G157+H157+I157+J157+K157+L157</f>
        <v>11011187.17</v>
      </c>
    </row>
    <row r="158" spans="1:13" ht="18" x14ac:dyDescent="0.25">
      <c r="A158" s="50">
        <v>140</v>
      </c>
      <c r="B158" s="37" t="s">
        <v>205</v>
      </c>
      <c r="C158" s="40" t="s">
        <v>264</v>
      </c>
      <c r="D158" s="78">
        <v>1</v>
      </c>
      <c r="E158" s="45" t="s">
        <v>462</v>
      </c>
      <c r="F158" s="47">
        <v>100868031</v>
      </c>
      <c r="G158" s="55">
        <f t="shared" si="1"/>
        <v>4034721.24</v>
      </c>
      <c r="H158" s="47">
        <v>2555426</v>
      </c>
      <c r="I158" s="47">
        <v>20173606</v>
      </c>
      <c r="J158" s="55">
        <f t="shared" si="2"/>
        <v>504340.15500000003</v>
      </c>
      <c r="K158" s="55">
        <v>0</v>
      </c>
      <c r="L158" s="55">
        <f t="shared" ref="L158:L220" si="8">+(F158+I158+J158)*13/100</f>
        <v>15800977.030150002</v>
      </c>
      <c r="M158" s="69">
        <f t="shared" ref="M158:M221" si="9">+L158+J158+I158+H158+G158</f>
        <v>43069070.42515</v>
      </c>
    </row>
    <row r="159" spans="1:13" ht="27" x14ac:dyDescent="0.25">
      <c r="A159" s="50">
        <v>141</v>
      </c>
      <c r="B159" s="37" t="s">
        <v>205</v>
      </c>
      <c r="C159" s="40" t="s">
        <v>265</v>
      </c>
      <c r="D159" s="78">
        <v>1</v>
      </c>
      <c r="E159" s="45" t="s">
        <v>463</v>
      </c>
      <c r="F159" s="47">
        <v>82640832</v>
      </c>
      <c r="G159" s="55">
        <f t="shared" si="1"/>
        <v>3305633.2800000003</v>
      </c>
      <c r="H159" s="47">
        <v>2555426</v>
      </c>
      <c r="I159" s="47">
        <v>16528166</v>
      </c>
      <c r="J159" s="55">
        <f t="shared" si="2"/>
        <v>413204.16</v>
      </c>
      <c r="K159" s="55">
        <v>0</v>
      </c>
      <c r="L159" s="55">
        <f t="shared" si="8"/>
        <v>12945686.2808</v>
      </c>
      <c r="M159" s="69">
        <f t="shared" si="9"/>
        <v>35748115.720799997</v>
      </c>
    </row>
    <row r="160" spans="1:13" ht="18" x14ac:dyDescent="0.25">
      <c r="A160" s="50">
        <v>142</v>
      </c>
      <c r="B160" s="37" t="s">
        <v>205</v>
      </c>
      <c r="C160" s="40" t="s">
        <v>266</v>
      </c>
      <c r="D160" s="78">
        <v>288</v>
      </c>
      <c r="E160" s="45" t="s">
        <v>464</v>
      </c>
      <c r="F160" s="47">
        <v>80000000</v>
      </c>
      <c r="G160" s="55">
        <f t="shared" si="1"/>
        <v>3200000</v>
      </c>
      <c r="H160" s="47">
        <v>2604739</v>
      </c>
      <c r="I160" s="47">
        <v>11200000</v>
      </c>
      <c r="J160" s="55">
        <f t="shared" si="2"/>
        <v>400000</v>
      </c>
      <c r="K160" s="55">
        <v>0</v>
      </c>
      <c r="L160" s="55">
        <f t="shared" si="8"/>
        <v>11908000</v>
      </c>
      <c r="M160" s="69">
        <f t="shared" si="9"/>
        <v>29312739</v>
      </c>
    </row>
    <row r="161" spans="1:13" ht="27" x14ac:dyDescent="0.25">
      <c r="A161" s="50">
        <v>143</v>
      </c>
      <c r="B161" s="37" t="s">
        <v>205</v>
      </c>
      <c r="C161" s="40" t="s">
        <v>267</v>
      </c>
      <c r="D161" s="78">
        <v>4</v>
      </c>
      <c r="E161" s="45" t="s">
        <v>465</v>
      </c>
      <c r="F161" s="47">
        <v>26132508</v>
      </c>
      <c r="G161" s="55">
        <f t="shared" si="1"/>
        <v>1045300.3200000001</v>
      </c>
      <c r="H161" s="47">
        <v>2604006</v>
      </c>
      <c r="I161" s="47">
        <v>4115574</v>
      </c>
      <c r="J161" s="55">
        <f t="shared" si="2"/>
        <v>130662.54</v>
      </c>
      <c r="K161" s="55">
        <v>0</v>
      </c>
      <c r="L161" s="55">
        <f t="shared" si="8"/>
        <v>3949236.7901999997</v>
      </c>
      <c r="M161" s="69">
        <f t="shared" si="9"/>
        <v>11844779.6502</v>
      </c>
    </row>
    <row r="162" spans="1:13" ht="27" x14ac:dyDescent="0.25">
      <c r="A162" s="50">
        <v>144</v>
      </c>
      <c r="B162" s="37" t="s">
        <v>205</v>
      </c>
      <c r="C162" s="40" t="s">
        <v>268</v>
      </c>
      <c r="D162" s="78">
        <v>1</v>
      </c>
      <c r="E162" s="45" t="s">
        <v>466</v>
      </c>
      <c r="F162" s="47">
        <v>44434408</v>
      </c>
      <c r="G162" s="55">
        <f t="shared" si="1"/>
        <v>1777376.32</v>
      </c>
      <c r="H162" s="47">
        <v>2555426</v>
      </c>
      <c r="I162" s="47">
        <v>8886882</v>
      </c>
      <c r="J162" s="55">
        <f t="shared" si="2"/>
        <v>222172.04</v>
      </c>
      <c r="K162" s="55">
        <v>0</v>
      </c>
      <c r="L162" s="55">
        <f t="shared" si="8"/>
        <v>6960650.0652000001</v>
      </c>
      <c r="M162" s="69">
        <f t="shared" si="9"/>
        <v>20402506.4252</v>
      </c>
    </row>
    <row r="163" spans="1:13" ht="18" x14ac:dyDescent="0.25">
      <c r="A163" s="50">
        <v>145</v>
      </c>
      <c r="B163" s="6" t="s">
        <v>205</v>
      </c>
      <c r="C163" s="7" t="s">
        <v>269</v>
      </c>
      <c r="D163" s="78">
        <v>1</v>
      </c>
      <c r="E163" s="18" t="s">
        <v>467</v>
      </c>
      <c r="F163" s="9">
        <v>3536825</v>
      </c>
      <c r="G163" s="76">
        <f t="shared" si="1"/>
        <v>141473</v>
      </c>
      <c r="H163" s="9">
        <v>2604739</v>
      </c>
      <c r="I163" s="9">
        <v>495156</v>
      </c>
      <c r="J163" s="76">
        <f t="shared" si="2"/>
        <v>17684.125</v>
      </c>
      <c r="K163" s="76">
        <v>0</v>
      </c>
      <c r="L163" s="76">
        <f t="shared" si="8"/>
        <v>526456.46625000006</v>
      </c>
      <c r="M163" s="33">
        <f t="shared" si="9"/>
        <v>3785508.5912500001</v>
      </c>
    </row>
    <row r="164" spans="1:13" ht="18" x14ac:dyDescent="0.25">
      <c r="A164" s="50">
        <v>146</v>
      </c>
      <c r="B164" s="37" t="s">
        <v>205</v>
      </c>
      <c r="C164" s="40" t="s">
        <v>270</v>
      </c>
      <c r="D164" s="78">
        <v>1</v>
      </c>
      <c r="E164" s="45" t="s">
        <v>468</v>
      </c>
      <c r="F164" s="47">
        <v>15090460</v>
      </c>
      <c r="G164" s="55">
        <f t="shared" si="1"/>
        <v>603618.4</v>
      </c>
      <c r="H164" s="47">
        <v>2604739</v>
      </c>
      <c r="I164" s="47">
        <v>3018092</v>
      </c>
      <c r="J164" s="55">
        <f t="shared" si="2"/>
        <v>75452.3</v>
      </c>
      <c r="K164" s="55">
        <v>0</v>
      </c>
      <c r="L164" s="55">
        <f t="shared" si="8"/>
        <v>2363920.5589999999</v>
      </c>
      <c r="M164" s="69">
        <f t="shared" si="9"/>
        <v>8665822.2589999996</v>
      </c>
    </row>
    <row r="165" spans="1:13" ht="18" x14ac:dyDescent="0.25">
      <c r="A165" s="50">
        <v>147</v>
      </c>
      <c r="B165" s="37" t="s">
        <v>205</v>
      </c>
      <c r="C165" s="40" t="s">
        <v>271</v>
      </c>
      <c r="D165" s="78">
        <v>1</v>
      </c>
      <c r="E165" s="45" t="s">
        <v>469</v>
      </c>
      <c r="F165" s="47">
        <v>8917090</v>
      </c>
      <c r="G165" s="55">
        <f t="shared" si="1"/>
        <v>356683.60000000003</v>
      </c>
      <c r="H165" s="47">
        <v>2604739</v>
      </c>
      <c r="I165" s="47">
        <v>1783418</v>
      </c>
      <c r="J165" s="55">
        <f t="shared" ref="J165:J228" si="10">+F165*0.5/100</f>
        <v>44585.45</v>
      </c>
      <c r="K165" s="55">
        <v>0</v>
      </c>
      <c r="L165" s="55">
        <f t="shared" si="8"/>
        <v>1396862.1484999999</v>
      </c>
      <c r="M165" s="69">
        <f t="shared" si="9"/>
        <v>6186288.1984999999</v>
      </c>
    </row>
    <row r="166" spans="1:13" ht="18" x14ac:dyDescent="0.25">
      <c r="A166" s="50">
        <v>148</v>
      </c>
      <c r="B166" s="37" t="s">
        <v>205</v>
      </c>
      <c r="C166" s="40" t="s">
        <v>272</v>
      </c>
      <c r="D166" s="78">
        <v>1</v>
      </c>
      <c r="E166" s="44" t="s">
        <v>470</v>
      </c>
      <c r="F166" s="56">
        <v>9603020</v>
      </c>
      <c r="G166" s="55">
        <f t="shared" si="1"/>
        <v>384120.8</v>
      </c>
      <c r="H166" s="56">
        <v>2604739</v>
      </c>
      <c r="I166" s="56">
        <v>1920604</v>
      </c>
      <c r="J166" s="55">
        <f t="shared" si="10"/>
        <v>48015.1</v>
      </c>
      <c r="K166" s="55">
        <v>0</v>
      </c>
      <c r="L166" s="55">
        <f t="shared" si="8"/>
        <v>1504313.0829999999</v>
      </c>
      <c r="M166" s="69">
        <f t="shared" si="9"/>
        <v>6461791.983</v>
      </c>
    </row>
    <row r="167" spans="1:13" ht="18" x14ac:dyDescent="0.25">
      <c r="A167" s="50">
        <v>149</v>
      </c>
      <c r="B167" s="37" t="s">
        <v>205</v>
      </c>
      <c r="C167" s="40" t="s">
        <v>273</v>
      </c>
      <c r="D167" s="78">
        <v>1</v>
      </c>
      <c r="E167" s="44" t="s">
        <v>471</v>
      </c>
      <c r="F167" s="56">
        <v>17119400</v>
      </c>
      <c r="G167" s="55">
        <f t="shared" si="1"/>
        <v>684776</v>
      </c>
      <c r="H167" s="56">
        <v>2604739</v>
      </c>
      <c r="I167" s="56">
        <v>3423880</v>
      </c>
      <c r="J167" s="55">
        <f t="shared" si="10"/>
        <v>85597</v>
      </c>
      <c r="K167" s="55">
        <v>0</v>
      </c>
      <c r="L167" s="55">
        <f t="shared" si="8"/>
        <v>2681754.0099999998</v>
      </c>
      <c r="M167" s="69">
        <f t="shared" si="9"/>
        <v>9480746.0099999998</v>
      </c>
    </row>
    <row r="168" spans="1:13" ht="18" x14ac:dyDescent="0.25">
      <c r="A168" s="50">
        <v>150</v>
      </c>
      <c r="B168" s="37" t="s">
        <v>205</v>
      </c>
      <c r="C168" s="40" t="s">
        <v>274</v>
      </c>
      <c r="D168" s="78">
        <v>1</v>
      </c>
      <c r="E168" s="44" t="s">
        <v>472</v>
      </c>
      <c r="F168" s="56">
        <v>11660810</v>
      </c>
      <c r="G168" s="55">
        <f t="shared" si="1"/>
        <v>466432.4</v>
      </c>
      <c r="H168" s="56">
        <v>2604739</v>
      </c>
      <c r="I168" s="56">
        <v>2332162</v>
      </c>
      <c r="J168" s="55">
        <f t="shared" si="10"/>
        <v>58304.05</v>
      </c>
      <c r="K168" s="55">
        <v>0</v>
      </c>
      <c r="L168" s="55">
        <f t="shared" si="8"/>
        <v>1826665.8865</v>
      </c>
      <c r="M168" s="69">
        <f t="shared" si="9"/>
        <v>7288303.3365000002</v>
      </c>
    </row>
    <row r="169" spans="1:13" ht="18" x14ac:dyDescent="0.25">
      <c r="A169" s="50">
        <v>151</v>
      </c>
      <c r="B169" s="37" t="s">
        <v>205</v>
      </c>
      <c r="C169" s="40" t="s">
        <v>275</v>
      </c>
      <c r="D169" s="78">
        <v>1</v>
      </c>
      <c r="E169" s="44" t="s">
        <v>473</v>
      </c>
      <c r="F169" s="56">
        <v>105633931</v>
      </c>
      <c r="G169" s="55">
        <f t="shared" si="1"/>
        <v>4225357.24</v>
      </c>
      <c r="H169" s="56">
        <v>2604006</v>
      </c>
      <c r="I169" s="56">
        <v>21126786</v>
      </c>
      <c r="J169" s="55">
        <f t="shared" si="10"/>
        <v>528169.65500000003</v>
      </c>
      <c r="K169" s="55">
        <v>0</v>
      </c>
      <c r="L169" s="55">
        <f t="shared" si="8"/>
        <v>16547555.265150001</v>
      </c>
      <c r="M169" s="69">
        <f t="shared" si="9"/>
        <v>45031874.160149999</v>
      </c>
    </row>
    <row r="170" spans="1:13" ht="18" x14ac:dyDescent="0.25">
      <c r="A170" s="50">
        <v>152</v>
      </c>
      <c r="B170" s="37" t="s">
        <v>205</v>
      </c>
      <c r="C170" s="40" t="s">
        <v>276</v>
      </c>
      <c r="D170" s="78">
        <v>1</v>
      </c>
      <c r="E170" s="44" t="s">
        <v>474</v>
      </c>
      <c r="F170" s="56">
        <v>38030627</v>
      </c>
      <c r="G170" s="55">
        <f t="shared" si="1"/>
        <v>1521225.08</v>
      </c>
      <c r="H170" s="56">
        <v>2591718</v>
      </c>
      <c r="I170" s="56">
        <v>7534369</v>
      </c>
      <c r="J170" s="55">
        <f t="shared" si="10"/>
        <v>190153.13500000001</v>
      </c>
      <c r="K170" s="55">
        <v>0</v>
      </c>
      <c r="L170" s="55">
        <f t="shared" si="8"/>
        <v>5948169.3875500001</v>
      </c>
      <c r="M170" s="69">
        <f t="shared" si="9"/>
        <v>17785634.60255</v>
      </c>
    </row>
    <row r="171" spans="1:13" ht="18" x14ac:dyDescent="0.25">
      <c r="A171" s="50">
        <v>153</v>
      </c>
      <c r="B171" s="37" t="s">
        <v>205</v>
      </c>
      <c r="C171" s="40" t="s">
        <v>277</v>
      </c>
      <c r="D171" s="78">
        <v>1</v>
      </c>
      <c r="E171" s="44" t="s">
        <v>475</v>
      </c>
      <c r="F171" s="56">
        <v>24650748</v>
      </c>
      <c r="G171" s="55">
        <f t="shared" si="1"/>
        <v>986029.92</v>
      </c>
      <c r="H171" s="56">
        <v>2591718</v>
      </c>
      <c r="I171" s="56">
        <v>4930150</v>
      </c>
      <c r="J171" s="55">
        <f>+F171*0.5/100</f>
        <v>123253.74</v>
      </c>
      <c r="K171" s="55">
        <v>0</v>
      </c>
      <c r="L171" s="55">
        <f t="shared" si="8"/>
        <v>3861539.7261999999</v>
      </c>
      <c r="M171" s="69">
        <f t="shared" si="9"/>
        <v>12492691.3862</v>
      </c>
    </row>
    <row r="172" spans="1:13" ht="18" x14ac:dyDescent="0.25">
      <c r="A172" s="50">
        <v>154</v>
      </c>
      <c r="B172" s="37" t="s">
        <v>205</v>
      </c>
      <c r="C172" s="40" t="s">
        <v>278</v>
      </c>
      <c r="D172" s="78">
        <v>18</v>
      </c>
      <c r="E172" s="44" t="s">
        <v>476</v>
      </c>
      <c r="F172" s="56">
        <v>51405984</v>
      </c>
      <c r="G172" s="55">
        <f t="shared" si="1"/>
        <v>2056239.36</v>
      </c>
      <c r="H172" s="56">
        <v>2591718</v>
      </c>
      <c r="I172" s="56">
        <v>7196838</v>
      </c>
      <c r="J172" s="55">
        <f>+F172*0.5/100</f>
        <v>257029.92</v>
      </c>
      <c r="K172" s="55">
        <v>588599</v>
      </c>
      <c r="L172" s="55">
        <f>+(F172+I172+J172+K172)*13/100</f>
        <v>7728298.6196000008</v>
      </c>
      <c r="M172" s="69">
        <f>+L172+J172+I172+H172+G172+K172</f>
        <v>20418722.899599999</v>
      </c>
    </row>
    <row r="173" spans="1:13" ht="18" x14ac:dyDescent="0.25">
      <c r="A173" s="50">
        <v>155</v>
      </c>
      <c r="B173" s="37" t="s">
        <v>205</v>
      </c>
      <c r="C173" s="40" t="s">
        <v>279</v>
      </c>
      <c r="D173" s="78">
        <v>50</v>
      </c>
      <c r="E173" s="44" t="s">
        <v>477</v>
      </c>
      <c r="F173" s="56">
        <v>89246500</v>
      </c>
      <c r="G173" s="55">
        <f t="shared" si="1"/>
        <v>3569860</v>
      </c>
      <c r="H173" s="56">
        <v>2591718</v>
      </c>
      <c r="I173" s="56">
        <v>17849300</v>
      </c>
      <c r="J173" s="55">
        <f>+F173*0.5/100</f>
        <v>446232.5</v>
      </c>
      <c r="K173" s="55">
        <v>1075420</v>
      </c>
      <c r="L173" s="55">
        <f>+(F173+I173+J173+K173)*13/100</f>
        <v>14120268.824999999</v>
      </c>
      <c r="M173" s="69">
        <f>+L173+J173+I173+H173+G173+K173</f>
        <v>39652799.325000003</v>
      </c>
    </row>
    <row r="174" spans="1:13" ht="18" x14ac:dyDescent="0.25">
      <c r="A174" s="50">
        <v>156</v>
      </c>
      <c r="B174" s="37" t="s">
        <v>206</v>
      </c>
      <c r="C174" s="40" t="s">
        <v>280</v>
      </c>
      <c r="D174" s="78">
        <v>100</v>
      </c>
      <c r="E174" s="44" t="s">
        <v>478</v>
      </c>
      <c r="F174" s="56">
        <v>1500000</v>
      </c>
      <c r="G174" s="55">
        <f t="shared" si="1"/>
        <v>60000</v>
      </c>
      <c r="H174" s="56">
        <v>795300</v>
      </c>
      <c r="I174" s="56">
        <v>210000</v>
      </c>
      <c r="J174" s="55">
        <f t="shared" si="10"/>
        <v>7500</v>
      </c>
      <c r="K174" s="55">
        <v>0</v>
      </c>
      <c r="L174" s="55">
        <v>231075</v>
      </c>
      <c r="M174" s="69">
        <f>+L174+J174+I174+H174+G174</f>
        <v>1303875</v>
      </c>
    </row>
    <row r="175" spans="1:13" ht="18" x14ac:dyDescent="0.25">
      <c r="A175" s="50">
        <v>157</v>
      </c>
      <c r="B175" s="37" t="s">
        <v>206</v>
      </c>
      <c r="C175" s="40" t="s">
        <v>281</v>
      </c>
      <c r="D175" s="78">
        <v>50</v>
      </c>
      <c r="E175" s="44" t="s">
        <v>479</v>
      </c>
      <c r="F175" s="56">
        <v>507475</v>
      </c>
      <c r="G175" s="55">
        <f t="shared" si="1"/>
        <v>20299</v>
      </c>
      <c r="H175" s="56">
        <v>770000</v>
      </c>
      <c r="I175" s="56">
        <v>71047</v>
      </c>
      <c r="J175" s="55">
        <f t="shared" si="10"/>
        <v>2537.375</v>
      </c>
      <c r="K175" s="55">
        <v>0</v>
      </c>
      <c r="L175" s="55">
        <v>78177</v>
      </c>
      <c r="M175" s="69">
        <f t="shared" si="9"/>
        <v>942060.375</v>
      </c>
    </row>
    <row r="176" spans="1:13" ht="18" x14ac:dyDescent="0.25">
      <c r="A176" s="50">
        <v>158</v>
      </c>
      <c r="B176" s="37" t="s">
        <v>206</v>
      </c>
      <c r="C176" s="40" t="s">
        <v>282</v>
      </c>
      <c r="D176" s="78">
        <v>1</v>
      </c>
      <c r="E176" s="44" t="s">
        <v>480</v>
      </c>
      <c r="F176" s="56">
        <v>1804875</v>
      </c>
      <c r="G176" s="55">
        <f t="shared" si="1"/>
        <v>72195</v>
      </c>
      <c r="H176" s="56">
        <v>795300</v>
      </c>
      <c r="I176" s="56">
        <v>252683</v>
      </c>
      <c r="J176" s="55">
        <f t="shared" si="10"/>
        <v>9024.375</v>
      </c>
      <c r="K176" s="55">
        <v>0</v>
      </c>
      <c r="L176" s="55">
        <v>278041</v>
      </c>
      <c r="M176" s="69">
        <f t="shared" si="9"/>
        <v>1407243.375</v>
      </c>
    </row>
    <row r="177" spans="1:13" x14ac:dyDescent="0.25">
      <c r="A177" s="50">
        <v>159</v>
      </c>
      <c r="B177" s="37" t="s">
        <v>206</v>
      </c>
      <c r="C177" s="40" t="s">
        <v>283</v>
      </c>
      <c r="D177" s="78">
        <v>400</v>
      </c>
      <c r="E177" s="44" t="s">
        <v>481</v>
      </c>
      <c r="F177" s="56">
        <v>4712266</v>
      </c>
      <c r="G177" s="55">
        <f t="shared" si="1"/>
        <v>188490.64</v>
      </c>
      <c r="H177" s="56">
        <v>770000</v>
      </c>
      <c r="I177" s="56">
        <v>659717</v>
      </c>
      <c r="J177" s="55">
        <f t="shared" si="10"/>
        <v>23561.33</v>
      </c>
      <c r="K177" s="55">
        <v>0</v>
      </c>
      <c r="L177" s="55">
        <v>725925</v>
      </c>
      <c r="M177" s="69">
        <f t="shared" si="9"/>
        <v>2367693.9700000002</v>
      </c>
    </row>
    <row r="178" spans="1:13" ht="27" x14ac:dyDescent="0.25">
      <c r="A178" s="50">
        <v>160</v>
      </c>
      <c r="B178" s="37" t="s">
        <v>206</v>
      </c>
      <c r="C178" s="40" t="s">
        <v>284</v>
      </c>
      <c r="D178" s="78">
        <v>1</v>
      </c>
      <c r="E178" s="44" t="s">
        <v>482</v>
      </c>
      <c r="F178" s="56">
        <v>33666946</v>
      </c>
      <c r="G178" s="55">
        <f t="shared" si="1"/>
        <v>1346677.84</v>
      </c>
      <c r="H178" s="56">
        <v>795300</v>
      </c>
      <c r="I178" s="56">
        <v>6733389</v>
      </c>
      <c r="J178" s="55">
        <f t="shared" si="10"/>
        <v>168334.73</v>
      </c>
      <c r="K178" s="55">
        <v>0</v>
      </c>
      <c r="L178" s="55">
        <v>5448995</v>
      </c>
      <c r="M178" s="69">
        <f t="shared" si="9"/>
        <v>14492696.57</v>
      </c>
    </row>
    <row r="179" spans="1:13" x14ac:dyDescent="0.25">
      <c r="A179" s="50">
        <v>161</v>
      </c>
      <c r="B179" s="37" t="s">
        <v>206</v>
      </c>
      <c r="C179" s="40" t="s">
        <v>285</v>
      </c>
      <c r="D179" s="78">
        <v>1</v>
      </c>
      <c r="E179" s="44" t="s">
        <v>483</v>
      </c>
      <c r="F179" s="56">
        <v>47276988</v>
      </c>
      <c r="G179" s="55">
        <f t="shared" si="1"/>
        <v>1891079.52</v>
      </c>
      <c r="H179" s="56">
        <v>795300</v>
      </c>
      <c r="I179" s="56">
        <v>9455398</v>
      </c>
      <c r="J179" s="55">
        <f t="shared" si="10"/>
        <v>236384.94</v>
      </c>
      <c r="K179" s="55">
        <v>0</v>
      </c>
      <c r="L179" s="55">
        <v>7651781</v>
      </c>
      <c r="M179" s="69">
        <f t="shared" si="9"/>
        <v>20029943.460000001</v>
      </c>
    </row>
    <row r="180" spans="1:13" x14ac:dyDescent="0.25">
      <c r="A180" s="50">
        <v>162</v>
      </c>
      <c r="B180" s="37" t="s">
        <v>206</v>
      </c>
      <c r="C180" s="40" t="s">
        <v>286</v>
      </c>
      <c r="D180" s="78">
        <v>1</v>
      </c>
      <c r="E180" s="44" t="s">
        <v>484</v>
      </c>
      <c r="F180" s="56">
        <v>289986</v>
      </c>
      <c r="G180" s="55">
        <f t="shared" si="1"/>
        <v>11599.44</v>
      </c>
      <c r="H180" s="56">
        <v>770000</v>
      </c>
      <c r="I180" s="56">
        <v>57997</v>
      </c>
      <c r="J180" s="55">
        <f t="shared" si="10"/>
        <v>1449.93</v>
      </c>
      <c r="K180" s="55">
        <v>0</v>
      </c>
      <c r="L180" s="55">
        <v>46934</v>
      </c>
      <c r="M180" s="69">
        <f t="shared" si="9"/>
        <v>887980.36999999988</v>
      </c>
    </row>
    <row r="181" spans="1:13" ht="18" x14ac:dyDescent="0.25">
      <c r="A181" s="50">
        <v>163</v>
      </c>
      <c r="B181" s="37" t="s">
        <v>206</v>
      </c>
      <c r="C181" s="40" t="s">
        <v>287</v>
      </c>
      <c r="D181" s="78">
        <v>1</v>
      </c>
      <c r="E181" s="44" t="s">
        <v>485</v>
      </c>
      <c r="F181" s="56">
        <v>65444767</v>
      </c>
      <c r="G181" s="55">
        <f t="shared" ref="G181:G244" si="11">+F181*0.04</f>
        <v>2617790.6800000002</v>
      </c>
      <c r="H181" s="56">
        <v>795300</v>
      </c>
      <c r="I181" s="56">
        <v>13088953</v>
      </c>
      <c r="J181" s="55">
        <f t="shared" si="10"/>
        <v>327223.83500000002</v>
      </c>
      <c r="K181" s="55">
        <v>0</v>
      </c>
      <c r="L181" s="55">
        <v>10592236</v>
      </c>
      <c r="M181" s="69">
        <f>+L181+J181+I181+H181+G181</f>
        <v>27421503.515000001</v>
      </c>
    </row>
    <row r="182" spans="1:13" ht="18" x14ac:dyDescent="0.25">
      <c r="A182" s="50">
        <v>164</v>
      </c>
      <c r="B182" s="37" t="s">
        <v>206</v>
      </c>
      <c r="C182" s="40" t="s">
        <v>288</v>
      </c>
      <c r="D182" s="78">
        <v>1</v>
      </c>
      <c r="E182" s="44" t="s">
        <v>486</v>
      </c>
      <c r="F182" s="56">
        <v>30801674</v>
      </c>
      <c r="G182" s="55">
        <f t="shared" si="11"/>
        <v>1232066.96</v>
      </c>
      <c r="H182" s="56">
        <v>795300</v>
      </c>
      <c r="I182" s="56">
        <v>6160335</v>
      </c>
      <c r="J182" s="55">
        <f t="shared" si="10"/>
        <v>154008.37</v>
      </c>
      <c r="K182" s="55">
        <v>0</v>
      </c>
      <c r="L182" s="55">
        <v>4985251</v>
      </c>
      <c r="M182" s="69">
        <f t="shared" si="9"/>
        <v>13326961.330000002</v>
      </c>
    </row>
    <row r="183" spans="1:13" ht="27" x14ac:dyDescent="0.25">
      <c r="A183" s="50">
        <v>165</v>
      </c>
      <c r="B183" s="37" t="s">
        <v>206</v>
      </c>
      <c r="C183" s="40" t="s">
        <v>289</v>
      </c>
      <c r="D183" s="78">
        <v>1</v>
      </c>
      <c r="E183" s="44" t="s">
        <v>487</v>
      </c>
      <c r="F183" s="56">
        <v>50536500</v>
      </c>
      <c r="G183" s="55">
        <f t="shared" si="11"/>
        <v>2021460</v>
      </c>
      <c r="H183" s="56">
        <v>795300</v>
      </c>
      <c r="I183" s="56">
        <v>10107300</v>
      </c>
      <c r="J183" s="55">
        <f t="shared" si="10"/>
        <v>252682.5</v>
      </c>
      <c r="K183" s="55">
        <v>0</v>
      </c>
      <c r="L183" s="55">
        <v>8179333</v>
      </c>
      <c r="M183" s="69">
        <f t="shared" si="9"/>
        <v>21356075.5</v>
      </c>
    </row>
    <row r="184" spans="1:13" x14ac:dyDescent="0.25">
      <c r="A184" s="83">
        <v>166</v>
      </c>
      <c r="B184" s="84" t="s">
        <v>206</v>
      </c>
      <c r="C184" s="85" t="s">
        <v>290</v>
      </c>
      <c r="D184" s="78">
        <v>210</v>
      </c>
      <c r="E184" s="44" t="s">
        <v>488</v>
      </c>
      <c r="F184" s="97">
        <v>1087446</v>
      </c>
      <c r="G184" s="96">
        <f t="shared" si="11"/>
        <v>43497.840000000004</v>
      </c>
      <c r="H184" s="97">
        <v>770000</v>
      </c>
      <c r="I184" s="97">
        <v>173991</v>
      </c>
      <c r="J184" s="96">
        <f t="shared" si="10"/>
        <v>5437.23</v>
      </c>
      <c r="K184" s="96">
        <v>0</v>
      </c>
      <c r="L184" s="96">
        <v>170349</v>
      </c>
      <c r="M184" s="101">
        <f t="shared" si="9"/>
        <v>1163275.07</v>
      </c>
    </row>
    <row r="185" spans="1:13" x14ac:dyDescent="0.25">
      <c r="A185" s="83"/>
      <c r="B185" s="84"/>
      <c r="C185" s="85"/>
      <c r="D185" s="78">
        <v>108</v>
      </c>
      <c r="E185" s="44" t="s">
        <v>489</v>
      </c>
      <c r="F185" s="97"/>
      <c r="G185" s="96"/>
      <c r="H185" s="97"/>
      <c r="I185" s="97"/>
      <c r="J185" s="96"/>
      <c r="K185" s="96"/>
      <c r="L185" s="96"/>
      <c r="M185" s="101"/>
    </row>
    <row r="186" spans="1:13" ht="45" x14ac:dyDescent="0.25">
      <c r="A186" s="50">
        <v>167</v>
      </c>
      <c r="B186" s="37" t="s">
        <v>206</v>
      </c>
      <c r="C186" s="40" t="s">
        <v>291</v>
      </c>
      <c r="D186" s="78">
        <v>135</v>
      </c>
      <c r="E186" s="44" t="s">
        <v>490</v>
      </c>
      <c r="F186" s="56">
        <v>111940000</v>
      </c>
      <c r="G186" s="55">
        <f t="shared" si="11"/>
        <v>4477600</v>
      </c>
      <c r="H186" s="56">
        <v>1590600</v>
      </c>
      <c r="I186" s="56">
        <v>15671600</v>
      </c>
      <c r="J186" s="55">
        <f t="shared" si="10"/>
        <v>559700</v>
      </c>
      <c r="K186" s="55"/>
      <c r="L186" s="55">
        <v>17244357</v>
      </c>
      <c r="M186" s="69">
        <f t="shared" si="9"/>
        <v>39543857</v>
      </c>
    </row>
    <row r="187" spans="1:13" ht="18" x14ac:dyDescent="0.25">
      <c r="A187" s="50">
        <v>168</v>
      </c>
      <c r="B187" s="37" t="s">
        <v>206</v>
      </c>
      <c r="C187" s="40" t="s">
        <v>292</v>
      </c>
      <c r="D187" s="78">
        <v>1</v>
      </c>
      <c r="E187" s="44" t="s">
        <v>491</v>
      </c>
      <c r="F187" s="56">
        <v>18409725</v>
      </c>
      <c r="G187" s="55">
        <f t="shared" si="11"/>
        <v>736389</v>
      </c>
      <c r="H187" s="56">
        <v>795300</v>
      </c>
      <c r="I187" s="56">
        <v>3681945</v>
      </c>
      <c r="J187" s="55">
        <f t="shared" si="10"/>
        <v>92048.625</v>
      </c>
      <c r="K187" s="55">
        <v>0</v>
      </c>
      <c r="L187" s="55">
        <v>2979614</v>
      </c>
      <c r="M187" s="69">
        <f t="shared" si="9"/>
        <v>8285296.625</v>
      </c>
    </row>
    <row r="188" spans="1:13" ht="18" x14ac:dyDescent="0.25">
      <c r="A188" s="83">
        <v>169</v>
      </c>
      <c r="B188" s="84" t="s">
        <v>206</v>
      </c>
      <c r="C188" s="85" t="s">
        <v>293</v>
      </c>
      <c r="D188" s="78">
        <v>852</v>
      </c>
      <c r="E188" s="44" t="s">
        <v>492</v>
      </c>
      <c r="F188" s="97">
        <v>5265304472</v>
      </c>
      <c r="G188" s="96">
        <f t="shared" si="11"/>
        <v>210612178.88</v>
      </c>
      <c r="H188" s="97">
        <v>1573300</v>
      </c>
      <c r="I188" s="97">
        <v>669717913</v>
      </c>
      <c r="J188" s="96">
        <f t="shared" si="10"/>
        <v>26326522.359999999</v>
      </c>
      <c r="K188" s="96">
        <v>0</v>
      </c>
      <c r="L188" s="96">
        <v>802354941</v>
      </c>
      <c r="M188" s="101">
        <f>+L188+J188+I188+H188+G188</f>
        <v>1710584855.2400002</v>
      </c>
    </row>
    <row r="189" spans="1:13" ht="18" x14ac:dyDescent="0.25">
      <c r="A189" s="83"/>
      <c r="B189" s="84"/>
      <c r="C189" s="85"/>
      <c r="D189" s="78">
        <v>716</v>
      </c>
      <c r="E189" s="44" t="s">
        <v>493</v>
      </c>
      <c r="F189" s="97"/>
      <c r="G189" s="96"/>
      <c r="H189" s="97"/>
      <c r="I189" s="97"/>
      <c r="J189" s="96"/>
      <c r="K189" s="96"/>
      <c r="L189" s="96"/>
      <c r="M189" s="101"/>
    </row>
    <row r="190" spans="1:13" x14ac:dyDescent="0.25">
      <c r="A190" s="83"/>
      <c r="B190" s="84"/>
      <c r="C190" s="85"/>
      <c r="D190" s="78">
        <v>418</v>
      </c>
      <c r="E190" s="44" t="s">
        <v>494</v>
      </c>
      <c r="F190" s="97"/>
      <c r="G190" s="96"/>
      <c r="H190" s="97"/>
      <c r="I190" s="97"/>
      <c r="J190" s="96"/>
      <c r="K190" s="96"/>
      <c r="L190" s="96"/>
      <c r="M190" s="101"/>
    </row>
    <row r="191" spans="1:13" ht="27" x14ac:dyDescent="0.25">
      <c r="A191" s="50">
        <v>170</v>
      </c>
      <c r="B191" s="37" t="s">
        <v>206</v>
      </c>
      <c r="C191" s="40" t="s">
        <v>294</v>
      </c>
      <c r="D191" s="78">
        <v>1</v>
      </c>
      <c r="E191" s="44" t="s">
        <v>495</v>
      </c>
      <c r="F191" s="56">
        <v>37215508</v>
      </c>
      <c r="G191" s="55">
        <f t="shared" si="11"/>
        <v>1488620.32</v>
      </c>
      <c r="H191" s="56">
        <v>786500</v>
      </c>
      <c r="I191" s="56">
        <v>7443102</v>
      </c>
      <c r="J191" s="55">
        <f t="shared" si="10"/>
        <v>186077.54</v>
      </c>
      <c r="K191" s="55">
        <v>0</v>
      </c>
      <c r="L191" s="55">
        <v>6023330</v>
      </c>
      <c r="M191" s="69">
        <f t="shared" si="9"/>
        <v>15927629.859999999</v>
      </c>
    </row>
    <row r="192" spans="1:13" ht="18" x14ac:dyDescent="0.25">
      <c r="A192" s="50">
        <v>171</v>
      </c>
      <c r="B192" s="37" t="s">
        <v>206</v>
      </c>
      <c r="C192" s="40" t="s">
        <v>295</v>
      </c>
      <c r="D192" s="78">
        <v>1</v>
      </c>
      <c r="E192" s="44" t="s">
        <v>496</v>
      </c>
      <c r="F192" s="56">
        <v>44631356</v>
      </c>
      <c r="G192" s="55">
        <f t="shared" si="11"/>
        <v>1785254.24</v>
      </c>
      <c r="H192" s="56">
        <v>786500</v>
      </c>
      <c r="I192" s="56">
        <v>8926271</v>
      </c>
      <c r="J192" s="55">
        <f t="shared" si="10"/>
        <v>223156.78</v>
      </c>
      <c r="K192" s="55">
        <v>0</v>
      </c>
      <c r="L192" s="55">
        <v>7223585</v>
      </c>
      <c r="M192" s="69">
        <f t="shared" si="9"/>
        <v>18944767.02</v>
      </c>
    </row>
    <row r="193" spans="1:13" ht="18" x14ac:dyDescent="0.25">
      <c r="A193" s="50">
        <v>172</v>
      </c>
      <c r="B193" s="37" t="s">
        <v>207</v>
      </c>
      <c r="C193" s="40" t="s">
        <v>296</v>
      </c>
      <c r="D193" s="78">
        <v>2</v>
      </c>
      <c r="E193" s="44" t="s">
        <v>497</v>
      </c>
      <c r="F193" s="56">
        <v>500091</v>
      </c>
      <c r="G193" s="55">
        <f t="shared" si="11"/>
        <v>20003.64</v>
      </c>
      <c r="H193" s="56">
        <v>2361750</v>
      </c>
      <c r="I193" s="56">
        <v>70013</v>
      </c>
      <c r="J193" s="55">
        <f t="shared" si="10"/>
        <v>2500.4549999999999</v>
      </c>
      <c r="K193" s="55">
        <v>0</v>
      </c>
      <c r="L193" s="55">
        <f t="shared" si="8"/>
        <v>74438.57914999999</v>
      </c>
      <c r="M193" s="69">
        <f t="shared" si="9"/>
        <v>2528705.6741500003</v>
      </c>
    </row>
    <row r="194" spans="1:13" ht="18" x14ac:dyDescent="0.25">
      <c r="A194" s="50">
        <v>173</v>
      </c>
      <c r="B194" s="37" t="s">
        <v>207</v>
      </c>
      <c r="C194" s="40" t="s">
        <v>297</v>
      </c>
      <c r="D194" s="78">
        <v>20</v>
      </c>
      <c r="E194" s="44" t="s">
        <v>498</v>
      </c>
      <c r="F194" s="56">
        <v>5000912</v>
      </c>
      <c r="G194" s="55">
        <f t="shared" si="11"/>
        <v>200036.48000000001</v>
      </c>
      <c r="H194" s="56">
        <v>2361750</v>
      </c>
      <c r="I194" s="56">
        <v>900164</v>
      </c>
      <c r="J194" s="55">
        <f t="shared" si="10"/>
        <v>25004.560000000001</v>
      </c>
      <c r="K194" s="55">
        <v>0</v>
      </c>
      <c r="L194" s="55">
        <f t="shared" si="8"/>
        <v>770390.47279999999</v>
      </c>
      <c r="M194" s="69">
        <f t="shared" si="9"/>
        <v>4257345.5128000006</v>
      </c>
    </row>
    <row r="195" spans="1:13" x14ac:dyDescent="0.25">
      <c r="A195" s="50">
        <v>174</v>
      </c>
      <c r="B195" s="37" t="s">
        <v>208</v>
      </c>
      <c r="C195" s="40" t="s">
        <v>298</v>
      </c>
      <c r="D195" s="78">
        <v>200</v>
      </c>
      <c r="E195" s="44" t="s">
        <v>499</v>
      </c>
      <c r="F195" s="56">
        <v>8000000</v>
      </c>
      <c r="G195" s="55">
        <f t="shared" si="11"/>
        <v>320000</v>
      </c>
      <c r="H195" s="56">
        <v>399740</v>
      </c>
      <c r="I195" s="56">
        <v>1280000</v>
      </c>
      <c r="J195" s="55">
        <f t="shared" si="10"/>
        <v>40000</v>
      </c>
      <c r="K195" s="55">
        <v>0</v>
      </c>
      <c r="L195" s="55">
        <f t="shared" si="8"/>
        <v>1211600</v>
      </c>
      <c r="M195" s="69">
        <f t="shared" si="9"/>
        <v>3251340</v>
      </c>
    </row>
    <row r="196" spans="1:13" x14ac:dyDescent="0.25">
      <c r="A196" s="50">
        <v>175</v>
      </c>
      <c r="B196" s="37" t="s">
        <v>208</v>
      </c>
      <c r="C196" s="40" t="s">
        <v>299</v>
      </c>
      <c r="D196" s="78">
        <v>1500</v>
      </c>
      <c r="E196" s="44" t="s">
        <v>500</v>
      </c>
      <c r="F196" s="56">
        <v>3453807</v>
      </c>
      <c r="G196" s="55">
        <f t="shared" si="11"/>
        <v>138152.28</v>
      </c>
      <c r="H196" s="56">
        <v>189706</v>
      </c>
      <c r="I196" s="56">
        <v>690761</v>
      </c>
      <c r="J196" s="55">
        <f t="shared" si="10"/>
        <v>17269.035</v>
      </c>
      <c r="K196" s="55">
        <v>0</v>
      </c>
      <c r="L196" s="55">
        <f t="shared" si="8"/>
        <v>541038.81455000001</v>
      </c>
      <c r="M196" s="69">
        <f t="shared" si="9"/>
        <v>1576927.12955</v>
      </c>
    </row>
    <row r="197" spans="1:13" x14ac:dyDescent="0.25">
      <c r="A197" s="50">
        <v>176</v>
      </c>
      <c r="B197" s="37" t="s">
        <v>208</v>
      </c>
      <c r="C197" s="40" t="s">
        <v>300</v>
      </c>
      <c r="D197" s="78">
        <v>1540</v>
      </c>
      <c r="E197" s="44" t="s">
        <v>500</v>
      </c>
      <c r="F197" s="56">
        <v>3536781</v>
      </c>
      <c r="G197" s="55">
        <f t="shared" si="11"/>
        <v>141471.24</v>
      </c>
      <c r="H197" s="56">
        <v>194290</v>
      </c>
      <c r="I197" s="56">
        <v>707356</v>
      </c>
      <c r="J197" s="55">
        <f t="shared" si="10"/>
        <v>17683.904999999999</v>
      </c>
      <c r="K197" s="55">
        <v>0</v>
      </c>
      <c r="L197" s="55">
        <f t="shared" si="8"/>
        <v>554036.71765000001</v>
      </c>
      <c r="M197" s="69">
        <f t="shared" si="9"/>
        <v>1614837.86265</v>
      </c>
    </row>
    <row r="198" spans="1:13" x14ac:dyDescent="0.25">
      <c r="A198" s="50">
        <v>177</v>
      </c>
      <c r="B198" s="37" t="s">
        <v>208</v>
      </c>
      <c r="C198" s="40" t="s">
        <v>301</v>
      </c>
      <c r="D198" s="78">
        <v>1500</v>
      </c>
      <c r="E198" s="44" t="s">
        <v>500</v>
      </c>
      <c r="F198" s="56">
        <v>3453807</v>
      </c>
      <c r="G198" s="55">
        <f t="shared" si="11"/>
        <v>138152.28</v>
      </c>
      <c r="H198" s="56">
        <v>191026</v>
      </c>
      <c r="I198" s="56">
        <v>690761</v>
      </c>
      <c r="J198" s="55">
        <f t="shared" si="10"/>
        <v>17269.035</v>
      </c>
      <c r="K198" s="55">
        <v>0</v>
      </c>
      <c r="L198" s="55">
        <f t="shared" si="8"/>
        <v>541038.81455000001</v>
      </c>
      <c r="M198" s="69">
        <f t="shared" si="9"/>
        <v>1578247.12955</v>
      </c>
    </row>
    <row r="199" spans="1:13" x14ac:dyDescent="0.25">
      <c r="A199" s="50">
        <v>178</v>
      </c>
      <c r="B199" s="37" t="s">
        <v>208</v>
      </c>
      <c r="C199" s="40" t="s">
        <v>302</v>
      </c>
      <c r="D199" s="78">
        <v>50</v>
      </c>
      <c r="E199" s="44" t="s">
        <v>501</v>
      </c>
      <c r="F199" s="56">
        <v>150000</v>
      </c>
      <c r="G199" s="55">
        <f t="shared" si="11"/>
        <v>6000</v>
      </c>
      <c r="H199" s="56">
        <v>37070</v>
      </c>
      <c r="I199" s="56">
        <v>24000</v>
      </c>
      <c r="J199" s="55">
        <f t="shared" si="10"/>
        <v>750</v>
      </c>
      <c r="K199" s="55">
        <v>0</v>
      </c>
      <c r="L199" s="55">
        <f t="shared" si="8"/>
        <v>22717.5</v>
      </c>
      <c r="M199" s="69">
        <f t="shared" si="9"/>
        <v>90537.5</v>
      </c>
    </row>
    <row r="200" spans="1:13" x14ac:dyDescent="0.25">
      <c r="A200" s="50">
        <v>179</v>
      </c>
      <c r="B200" s="37" t="s">
        <v>208</v>
      </c>
      <c r="C200" s="40" t="s">
        <v>303</v>
      </c>
      <c r="D200" s="78">
        <v>100</v>
      </c>
      <c r="E200" s="44" t="s">
        <v>502</v>
      </c>
      <c r="F200" s="56">
        <v>174015</v>
      </c>
      <c r="G200" s="55">
        <f t="shared" si="11"/>
        <v>6960.6</v>
      </c>
      <c r="H200" s="56">
        <v>37189</v>
      </c>
      <c r="I200" s="56">
        <v>27842</v>
      </c>
      <c r="J200" s="55">
        <f t="shared" si="10"/>
        <v>870.07500000000005</v>
      </c>
      <c r="K200" s="55">
        <v>0</v>
      </c>
      <c r="L200" s="55">
        <f t="shared" si="8"/>
        <v>26354.519749999999</v>
      </c>
      <c r="M200" s="69">
        <f t="shared" si="9"/>
        <v>99216.19475000001</v>
      </c>
    </row>
    <row r="201" spans="1:13" x14ac:dyDescent="0.25">
      <c r="A201" s="50">
        <v>180</v>
      </c>
      <c r="B201" s="37" t="s">
        <v>208</v>
      </c>
      <c r="C201" s="40" t="s">
        <v>304</v>
      </c>
      <c r="D201" s="78">
        <v>5</v>
      </c>
      <c r="E201" s="44" t="s">
        <v>503</v>
      </c>
      <c r="F201" s="56">
        <v>682140</v>
      </c>
      <c r="G201" s="55">
        <f t="shared" si="11"/>
        <v>27285.600000000002</v>
      </c>
      <c r="H201" s="56">
        <v>61655</v>
      </c>
      <c r="I201" s="56">
        <v>109142</v>
      </c>
      <c r="J201" s="55">
        <f t="shared" si="10"/>
        <v>3410.7</v>
      </c>
      <c r="K201" s="55">
        <v>0</v>
      </c>
      <c r="L201" s="55">
        <f t="shared" si="8"/>
        <v>103310.05099999999</v>
      </c>
      <c r="M201" s="69">
        <f t="shared" si="9"/>
        <v>304803.35099999997</v>
      </c>
    </row>
    <row r="202" spans="1:13" x14ac:dyDescent="0.25">
      <c r="A202" s="50">
        <v>181</v>
      </c>
      <c r="B202" s="37" t="s">
        <v>208</v>
      </c>
      <c r="C202" s="40" t="s">
        <v>305</v>
      </c>
      <c r="D202" s="78">
        <v>110</v>
      </c>
      <c r="E202" s="44" t="s">
        <v>504</v>
      </c>
      <c r="F202" s="56">
        <v>337659300</v>
      </c>
      <c r="G202" s="55">
        <f t="shared" si="11"/>
        <v>13506372</v>
      </c>
      <c r="H202" s="56">
        <v>14422373</v>
      </c>
      <c r="I202" s="56">
        <v>67531860</v>
      </c>
      <c r="J202" s="55">
        <f t="shared" si="10"/>
        <v>1688296.5</v>
      </c>
      <c r="K202" s="55">
        <v>0</v>
      </c>
      <c r="L202" s="55">
        <f t="shared" si="8"/>
        <v>52894329.344999999</v>
      </c>
      <c r="M202" s="69">
        <f t="shared" si="9"/>
        <v>150043230.845</v>
      </c>
    </row>
    <row r="203" spans="1:13" x14ac:dyDescent="0.25">
      <c r="A203" s="50">
        <v>182</v>
      </c>
      <c r="B203" s="37" t="s">
        <v>208</v>
      </c>
      <c r="C203" s="40" t="s">
        <v>306</v>
      </c>
      <c r="D203" s="78">
        <v>1</v>
      </c>
      <c r="E203" s="44" t="s">
        <v>505</v>
      </c>
      <c r="F203" s="56">
        <v>98000</v>
      </c>
      <c r="G203" s="55">
        <f t="shared" si="11"/>
        <v>3920</v>
      </c>
      <c r="H203" s="56">
        <v>34668</v>
      </c>
      <c r="I203" s="56">
        <v>13720</v>
      </c>
      <c r="J203" s="55">
        <f t="shared" si="10"/>
        <v>490</v>
      </c>
      <c r="K203" s="55">
        <v>0</v>
      </c>
      <c r="L203" s="55">
        <f t="shared" si="8"/>
        <v>14587.3</v>
      </c>
      <c r="M203" s="69">
        <f t="shared" si="9"/>
        <v>67385.3</v>
      </c>
    </row>
    <row r="204" spans="1:13" ht="18" x14ac:dyDescent="0.25">
      <c r="A204" s="50">
        <v>183</v>
      </c>
      <c r="B204" s="37" t="s">
        <v>209</v>
      </c>
      <c r="C204" s="40" t="s">
        <v>307</v>
      </c>
      <c r="D204" s="78">
        <v>4</v>
      </c>
      <c r="E204" s="44" t="s">
        <v>506</v>
      </c>
      <c r="F204" s="56">
        <v>76000000</v>
      </c>
      <c r="G204" s="55">
        <f t="shared" si="11"/>
        <v>3040000</v>
      </c>
      <c r="H204" s="56">
        <v>714400</v>
      </c>
      <c r="I204" s="56">
        <v>10640000</v>
      </c>
      <c r="J204" s="55">
        <f t="shared" si="10"/>
        <v>380000</v>
      </c>
      <c r="K204" s="55">
        <v>0</v>
      </c>
      <c r="L204" s="55">
        <f t="shared" si="8"/>
        <v>11312600</v>
      </c>
      <c r="M204" s="69">
        <f t="shared" si="9"/>
        <v>26087000</v>
      </c>
    </row>
    <row r="205" spans="1:13" ht="18" x14ac:dyDescent="0.25">
      <c r="A205" s="50">
        <v>184</v>
      </c>
      <c r="B205" s="37" t="s">
        <v>210</v>
      </c>
      <c r="C205" s="40" t="s">
        <v>308</v>
      </c>
      <c r="D205" s="78">
        <v>190</v>
      </c>
      <c r="E205" s="44" t="s">
        <v>507</v>
      </c>
      <c r="F205" s="56">
        <v>24540518</v>
      </c>
      <c r="G205" s="55">
        <f t="shared" si="11"/>
        <v>981620.72</v>
      </c>
      <c r="H205" s="56">
        <v>4907584</v>
      </c>
      <c r="I205" s="56">
        <v>4417293</v>
      </c>
      <c r="J205" s="55">
        <f t="shared" si="10"/>
        <v>122702.59</v>
      </c>
      <c r="K205" s="55">
        <v>0</v>
      </c>
      <c r="L205" s="55">
        <f t="shared" si="8"/>
        <v>3780466.7667</v>
      </c>
      <c r="M205" s="69">
        <f t="shared" si="9"/>
        <v>14209667.0767</v>
      </c>
    </row>
    <row r="206" spans="1:13" ht="18" x14ac:dyDescent="0.25">
      <c r="A206" s="50">
        <v>185</v>
      </c>
      <c r="B206" s="38" t="s">
        <v>211</v>
      </c>
      <c r="C206" s="41" t="s">
        <v>309</v>
      </c>
      <c r="D206" s="79">
        <v>1</v>
      </c>
      <c r="E206" s="44" t="s">
        <v>508</v>
      </c>
      <c r="F206" s="56">
        <v>54295616</v>
      </c>
      <c r="G206" s="55">
        <f t="shared" si="11"/>
        <v>2171824.64</v>
      </c>
      <c r="H206" s="56">
        <v>100000</v>
      </c>
      <c r="I206" s="56">
        <v>10859124</v>
      </c>
      <c r="J206" s="55">
        <v>271479</v>
      </c>
      <c r="K206" s="55">
        <v>0</v>
      </c>
      <c r="L206" s="55">
        <v>8505409</v>
      </c>
      <c r="M206" s="69">
        <f t="shared" si="9"/>
        <v>21907836.640000001</v>
      </c>
    </row>
    <row r="207" spans="1:13" ht="18" x14ac:dyDescent="0.25">
      <c r="A207" s="50">
        <v>186</v>
      </c>
      <c r="B207" s="38" t="s">
        <v>211</v>
      </c>
      <c r="C207" s="41" t="s">
        <v>310</v>
      </c>
      <c r="D207" s="79">
        <v>1</v>
      </c>
      <c r="E207" s="44" t="s">
        <v>509</v>
      </c>
      <c r="F207" s="56">
        <v>55981638</v>
      </c>
      <c r="G207" s="55">
        <f t="shared" si="11"/>
        <v>2239265.52</v>
      </c>
      <c r="H207" s="56">
        <v>200000</v>
      </c>
      <c r="I207" s="56">
        <v>11196327</v>
      </c>
      <c r="J207" s="55">
        <f t="shared" si="10"/>
        <v>279908.19</v>
      </c>
      <c r="K207" s="55">
        <v>0</v>
      </c>
      <c r="L207" s="55">
        <f t="shared" si="8"/>
        <v>8769523.5147000011</v>
      </c>
      <c r="M207" s="69">
        <f t="shared" si="9"/>
        <v>22685024.2247</v>
      </c>
    </row>
    <row r="208" spans="1:13" ht="18" x14ac:dyDescent="0.25">
      <c r="A208" s="50">
        <v>187</v>
      </c>
      <c r="B208" s="38" t="s">
        <v>212</v>
      </c>
      <c r="C208" s="41" t="s">
        <v>311</v>
      </c>
      <c r="D208" s="79">
        <v>4</v>
      </c>
      <c r="E208" s="44" t="s">
        <v>510</v>
      </c>
      <c r="F208" s="56">
        <v>203280</v>
      </c>
      <c r="G208" s="55">
        <f t="shared" si="11"/>
        <v>8131.2</v>
      </c>
      <c r="H208" s="56">
        <v>795300</v>
      </c>
      <c r="I208" s="56">
        <v>0</v>
      </c>
      <c r="J208" s="55">
        <f t="shared" si="10"/>
        <v>1016.4</v>
      </c>
      <c r="K208" s="55">
        <v>0</v>
      </c>
      <c r="L208" s="55">
        <f t="shared" si="8"/>
        <v>26558.531999999996</v>
      </c>
      <c r="M208" s="69">
        <f t="shared" si="9"/>
        <v>831006.13199999998</v>
      </c>
    </row>
    <row r="209" spans="1:13" ht="18" x14ac:dyDescent="0.25">
      <c r="A209" s="50">
        <v>188</v>
      </c>
      <c r="B209" s="38" t="s">
        <v>212</v>
      </c>
      <c r="C209" s="41" t="s">
        <v>312</v>
      </c>
      <c r="D209" s="79">
        <v>1</v>
      </c>
      <c r="E209" s="44" t="s">
        <v>511</v>
      </c>
      <c r="F209" s="56">
        <v>55705662</v>
      </c>
      <c r="G209" s="55">
        <f t="shared" si="11"/>
        <v>2228226.48</v>
      </c>
      <c r="H209" s="56">
        <v>795300</v>
      </c>
      <c r="I209" s="56">
        <v>10027019</v>
      </c>
      <c r="J209" s="55">
        <f t="shared" si="10"/>
        <v>278528.31</v>
      </c>
      <c r="K209" s="55">
        <v>0</v>
      </c>
      <c r="L209" s="55">
        <f t="shared" si="8"/>
        <v>8581457.2103000004</v>
      </c>
      <c r="M209" s="69">
        <f t="shared" si="9"/>
        <v>21910531.000300001</v>
      </c>
    </row>
    <row r="210" spans="1:13" ht="18" x14ac:dyDescent="0.25">
      <c r="A210" s="50">
        <v>189</v>
      </c>
      <c r="B210" s="38" t="s">
        <v>212</v>
      </c>
      <c r="C210" s="41" t="s">
        <v>313</v>
      </c>
      <c r="D210" s="79">
        <v>40</v>
      </c>
      <c r="E210" s="44" t="s">
        <v>512</v>
      </c>
      <c r="F210" s="56">
        <v>19200000</v>
      </c>
      <c r="G210" s="55">
        <f t="shared" si="11"/>
        <v>768000</v>
      </c>
      <c r="H210" s="56">
        <v>786500</v>
      </c>
      <c r="I210" s="56">
        <v>2688000</v>
      </c>
      <c r="J210" s="55">
        <f t="shared" si="10"/>
        <v>96000</v>
      </c>
      <c r="K210" s="55">
        <v>0</v>
      </c>
      <c r="L210" s="55">
        <f t="shared" si="8"/>
        <v>2857920</v>
      </c>
      <c r="M210" s="69">
        <f t="shared" si="9"/>
        <v>7196420</v>
      </c>
    </row>
    <row r="211" spans="1:13" ht="18" x14ac:dyDescent="0.25">
      <c r="A211" s="50">
        <v>190</v>
      </c>
      <c r="B211" s="38" t="s">
        <v>212</v>
      </c>
      <c r="C211" s="41" t="s">
        <v>314</v>
      </c>
      <c r="D211" s="79">
        <v>1</v>
      </c>
      <c r="E211" s="44" t="s">
        <v>513</v>
      </c>
      <c r="F211" s="56">
        <v>2143248</v>
      </c>
      <c r="G211" s="55">
        <f t="shared" si="11"/>
        <v>85729.919999999998</v>
      </c>
      <c r="H211" s="56">
        <v>786500</v>
      </c>
      <c r="I211" s="56">
        <v>385785</v>
      </c>
      <c r="J211" s="55">
        <f t="shared" si="10"/>
        <v>10716.24</v>
      </c>
      <c r="K211" s="55">
        <v>0</v>
      </c>
      <c r="L211" s="55">
        <f t="shared" si="8"/>
        <v>330167.40120000002</v>
      </c>
      <c r="M211" s="69">
        <f t="shared" si="9"/>
        <v>1598898.5611999999</v>
      </c>
    </row>
    <row r="212" spans="1:13" ht="18" x14ac:dyDescent="0.25">
      <c r="A212" s="50">
        <v>191</v>
      </c>
      <c r="B212" s="38" t="s">
        <v>212</v>
      </c>
      <c r="C212" s="41" t="s">
        <v>315</v>
      </c>
      <c r="D212" s="79">
        <v>1</v>
      </c>
      <c r="E212" s="44" t="s">
        <v>514</v>
      </c>
      <c r="F212" s="56">
        <v>10716240</v>
      </c>
      <c r="G212" s="55">
        <f t="shared" si="11"/>
        <v>428649.60000000003</v>
      </c>
      <c r="H212" s="56">
        <v>786500</v>
      </c>
      <c r="I212" s="56">
        <v>1928924</v>
      </c>
      <c r="J212" s="55">
        <f t="shared" si="10"/>
        <v>53581.2</v>
      </c>
      <c r="K212" s="55">
        <v>0</v>
      </c>
      <c r="L212" s="55">
        <f t="shared" si="8"/>
        <v>1650836.8759999999</v>
      </c>
      <c r="M212" s="69">
        <f t="shared" si="9"/>
        <v>4848491.675999999</v>
      </c>
    </row>
    <row r="213" spans="1:13" ht="18" x14ac:dyDescent="0.25">
      <c r="A213" s="50">
        <v>192</v>
      </c>
      <c r="B213" s="38" t="s">
        <v>213</v>
      </c>
      <c r="C213" s="41" t="s">
        <v>316</v>
      </c>
      <c r="D213" s="79">
        <v>1</v>
      </c>
      <c r="E213" s="44" t="s">
        <v>515</v>
      </c>
      <c r="F213" s="56">
        <v>3000000</v>
      </c>
      <c r="G213" s="55">
        <f t="shared" si="11"/>
        <v>120000</v>
      </c>
      <c r="H213" s="56">
        <v>200000</v>
      </c>
      <c r="I213" s="56">
        <v>540000</v>
      </c>
      <c r="J213" s="55">
        <f t="shared" si="10"/>
        <v>15000</v>
      </c>
      <c r="K213" s="55">
        <v>0</v>
      </c>
      <c r="L213" s="55">
        <f t="shared" si="8"/>
        <v>462150</v>
      </c>
      <c r="M213" s="69">
        <f t="shared" si="9"/>
        <v>1337150</v>
      </c>
    </row>
    <row r="214" spans="1:13" ht="27" x14ac:dyDescent="0.25">
      <c r="A214" s="50">
        <v>193</v>
      </c>
      <c r="B214" s="38" t="s">
        <v>213</v>
      </c>
      <c r="C214" s="41" t="s">
        <v>317</v>
      </c>
      <c r="D214" s="79">
        <v>1</v>
      </c>
      <c r="E214" s="44" t="s">
        <v>516</v>
      </c>
      <c r="F214" s="56">
        <v>450916466</v>
      </c>
      <c r="G214" s="55">
        <f t="shared" si="11"/>
        <v>18036658.640000001</v>
      </c>
      <c r="H214" s="56">
        <v>3000000</v>
      </c>
      <c r="I214" s="56">
        <v>90183293</v>
      </c>
      <c r="J214" s="55">
        <f t="shared" si="10"/>
        <v>2254582.33</v>
      </c>
      <c r="K214" s="55">
        <v>0</v>
      </c>
      <c r="L214" s="55">
        <f t="shared" si="8"/>
        <v>70636064.372900009</v>
      </c>
      <c r="M214" s="69">
        <f t="shared" si="9"/>
        <v>184110598.34289998</v>
      </c>
    </row>
    <row r="215" spans="1:13" ht="18" x14ac:dyDescent="0.25">
      <c r="A215" s="50">
        <v>194</v>
      </c>
      <c r="B215" s="38" t="s">
        <v>213</v>
      </c>
      <c r="C215" s="41" t="s">
        <v>318</v>
      </c>
      <c r="D215" s="79">
        <v>684</v>
      </c>
      <c r="E215" s="44" t="s">
        <v>517</v>
      </c>
      <c r="F215" s="56">
        <v>7182000</v>
      </c>
      <c r="G215" s="55">
        <f t="shared" si="11"/>
        <v>287280</v>
      </c>
      <c r="H215" s="56">
        <v>300000</v>
      </c>
      <c r="I215" s="56">
        <v>1795500</v>
      </c>
      <c r="J215" s="55">
        <f t="shared" si="10"/>
        <v>35910</v>
      </c>
      <c r="K215" s="55">
        <v>0</v>
      </c>
      <c r="L215" s="55">
        <f t="shared" si="8"/>
        <v>1171743.3</v>
      </c>
      <c r="M215" s="69">
        <f t="shared" si="9"/>
        <v>3590433.3</v>
      </c>
    </row>
    <row r="216" spans="1:13" ht="18" x14ac:dyDescent="0.25">
      <c r="A216" s="50">
        <v>195</v>
      </c>
      <c r="B216" s="38" t="s">
        <v>213</v>
      </c>
      <c r="C216" s="41" t="s">
        <v>319</v>
      </c>
      <c r="D216" s="79">
        <v>4457</v>
      </c>
      <c r="E216" s="44" t="s">
        <v>518</v>
      </c>
      <c r="F216" s="56">
        <v>318217320</v>
      </c>
      <c r="G216" s="55">
        <f t="shared" si="11"/>
        <v>12728692.800000001</v>
      </c>
      <c r="H216" s="56">
        <v>1500000</v>
      </c>
      <c r="I216" s="56">
        <v>0</v>
      </c>
      <c r="J216" s="55">
        <f t="shared" si="10"/>
        <v>1591086.6</v>
      </c>
      <c r="K216" s="55">
        <v>0</v>
      </c>
      <c r="L216" s="55">
        <f t="shared" si="8"/>
        <v>41575092.858000003</v>
      </c>
      <c r="M216" s="69">
        <f t="shared" si="9"/>
        <v>57394872.258000001</v>
      </c>
    </row>
    <row r="217" spans="1:13" ht="18" x14ac:dyDescent="0.25">
      <c r="A217" s="50">
        <v>196</v>
      </c>
      <c r="B217" s="38" t="s">
        <v>213</v>
      </c>
      <c r="C217" s="41" t="s">
        <v>320</v>
      </c>
      <c r="D217" s="79">
        <v>1</v>
      </c>
      <c r="E217" s="44" t="s">
        <v>519</v>
      </c>
      <c r="F217" s="56">
        <v>714416</v>
      </c>
      <c r="G217" s="55">
        <f t="shared" si="11"/>
        <v>28576.639999999999</v>
      </c>
      <c r="H217" s="56">
        <v>100000</v>
      </c>
      <c r="I217" s="56">
        <v>128595</v>
      </c>
      <c r="J217" s="55">
        <f t="shared" si="10"/>
        <v>3572.08</v>
      </c>
      <c r="K217" s="55">
        <v>0</v>
      </c>
      <c r="L217" s="55">
        <f t="shared" si="8"/>
        <v>110055.80039999999</v>
      </c>
      <c r="M217" s="69">
        <f t="shared" si="9"/>
        <v>370799.52040000004</v>
      </c>
    </row>
    <row r="218" spans="1:13" ht="18" x14ac:dyDescent="0.25">
      <c r="A218" s="50">
        <v>197</v>
      </c>
      <c r="B218" s="38" t="s">
        <v>213</v>
      </c>
      <c r="C218" s="41" t="s">
        <v>321</v>
      </c>
      <c r="D218" s="79">
        <v>228</v>
      </c>
      <c r="E218" s="44" t="s">
        <v>520</v>
      </c>
      <c r="F218" s="56">
        <v>2280000</v>
      </c>
      <c r="G218" s="55">
        <f t="shared" si="11"/>
        <v>91200</v>
      </c>
      <c r="H218" s="56">
        <v>150000</v>
      </c>
      <c r="I218" s="56">
        <v>364800</v>
      </c>
      <c r="J218" s="55">
        <f t="shared" si="10"/>
        <v>11400</v>
      </c>
      <c r="K218" s="55">
        <v>0</v>
      </c>
      <c r="L218" s="55">
        <f t="shared" si="8"/>
        <v>345306</v>
      </c>
      <c r="M218" s="69">
        <f t="shared" si="9"/>
        <v>962706</v>
      </c>
    </row>
    <row r="219" spans="1:13" ht="18" x14ac:dyDescent="0.25">
      <c r="A219" s="50">
        <v>198</v>
      </c>
      <c r="B219" s="38" t="s">
        <v>213</v>
      </c>
      <c r="C219" s="41" t="s">
        <v>322</v>
      </c>
      <c r="D219" s="79">
        <v>1</v>
      </c>
      <c r="E219" s="44" t="s">
        <v>521</v>
      </c>
      <c r="F219" s="56">
        <v>120000000</v>
      </c>
      <c r="G219" s="55">
        <f t="shared" si="11"/>
        <v>4800000</v>
      </c>
      <c r="H219" s="56">
        <v>1500000</v>
      </c>
      <c r="I219" s="56">
        <v>16800000</v>
      </c>
      <c r="J219" s="55">
        <f t="shared" si="10"/>
        <v>600000</v>
      </c>
      <c r="K219" s="55">
        <v>0</v>
      </c>
      <c r="L219" s="55">
        <f t="shared" si="8"/>
        <v>17862000</v>
      </c>
      <c r="M219" s="69">
        <f t="shared" si="9"/>
        <v>41562000</v>
      </c>
    </row>
    <row r="220" spans="1:13" ht="27" x14ac:dyDescent="0.25">
      <c r="A220" s="50">
        <v>199</v>
      </c>
      <c r="B220" s="38" t="s">
        <v>213</v>
      </c>
      <c r="C220" s="41" t="s">
        <v>323</v>
      </c>
      <c r="D220" s="79">
        <v>1</v>
      </c>
      <c r="E220" s="44" t="s">
        <v>522</v>
      </c>
      <c r="F220" s="56">
        <v>41534466</v>
      </c>
      <c r="G220" s="55">
        <f t="shared" si="11"/>
        <v>1661378.6400000001</v>
      </c>
      <c r="H220" s="56">
        <v>450000</v>
      </c>
      <c r="I220" s="56">
        <v>8306893</v>
      </c>
      <c r="J220" s="55">
        <f t="shared" si="10"/>
        <v>207672.33</v>
      </c>
      <c r="K220" s="55">
        <v>0</v>
      </c>
      <c r="L220" s="55">
        <f t="shared" si="8"/>
        <v>6506374.0729</v>
      </c>
      <c r="M220" s="69">
        <f t="shared" si="9"/>
        <v>17132318.0429</v>
      </c>
    </row>
    <row r="221" spans="1:13" ht="18" x14ac:dyDescent="0.25">
      <c r="A221" s="50">
        <v>200</v>
      </c>
      <c r="B221" s="38" t="s">
        <v>214</v>
      </c>
      <c r="C221" s="41" t="s">
        <v>324</v>
      </c>
      <c r="D221" s="79">
        <v>1</v>
      </c>
      <c r="E221" s="44" t="s">
        <v>523</v>
      </c>
      <c r="F221" s="56">
        <v>1650000</v>
      </c>
      <c r="G221" s="55">
        <f t="shared" si="11"/>
        <v>66000</v>
      </c>
      <c r="H221" s="56">
        <v>332882</v>
      </c>
      <c r="I221" s="56">
        <v>198000</v>
      </c>
      <c r="J221" s="55">
        <f t="shared" si="10"/>
        <v>8250</v>
      </c>
      <c r="K221" s="55">
        <v>0</v>
      </c>
      <c r="L221" s="55">
        <v>241314</v>
      </c>
      <c r="M221" s="69">
        <f t="shared" si="9"/>
        <v>846446</v>
      </c>
    </row>
    <row r="222" spans="1:13" ht="18" x14ac:dyDescent="0.25">
      <c r="A222" s="50">
        <v>201</v>
      </c>
      <c r="B222" s="38" t="s">
        <v>214</v>
      </c>
      <c r="C222" s="41" t="s">
        <v>325</v>
      </c>
      <c r="D222" s="79">
        <v>1</v>
      </c>
      <c r="E222" s="44" t="s">
        <v>524</v>
      </c>
      <c r="F222" s="56">
        <v>6000000</v>
      </c>
      <c r="G222" s="55">
        <f t="shared" si="11"/>
        <v>240000</v>
      </c>
      <c r="H222" s="56">
        <v>1189397</v>
      </c>
      <c r="I222" s="56">
        <v>1080000</v>
      </c>
      <c r="J222" s="55">
        <f t="shared" si="10"/>
        <v>30000</v>
      </c>
      <c r="K222" s="55">
        <v>0</v>
      </c>
      <c r="L222" s="55">
        <v>924302</v>
      </c>
      <c r="M222" s="69">
        <f t="shared" ref="M222:M289" si="12">+L222+J222+I222+H222+G222</f>
        <v>3463699</v>
      </c>
    </row>
    <row r="223" spans="1:13" ht="18" x14ac:dyDescent="0.25">
      <c r="A223" s="50">
        <v>202</v>
      </c>
      <c r="B223" s="38" t="s">
        <v>214</v>
      </c>
      <c r="C223" s="41" t="s">
        <v>326</v>
      </c>
      <c r="D223" s="79">
        <v>1</v>
      </c>
      <c r="E223" s="44" t="s">
        <v>525</v>
      </c>
      <c r="F223" s="56">
        <v>375000</v>
      </c>
      <c r="G223" s="55">
        <f t="shared" si="11"/>
        <v>15000</v>
      </c>
      <c r="H223" s="56">
        <v>81834</v>
      </c>
      <c r="I223" s="56">
        <v>45000</v>
      </c>
      <c r="J223" s="55">
        <f t="shared" si="10"/>
        <v>1875</v>
      </c>
      <c r="K223" s="55">
        <v>0</v>
      </c>
      <c r="L223" s="55">
        <v>54846</v>
      </c>
      <c r="M223" s="69">
        <f>+L223+J223+I223+H223+G223</f>
        <v>198555</v>
      </c>
    </row>
    <row r="224" spans="1:13" ht="27" x14ac:dyDescent="0.25">
      <c r="A224" s="50">
        <v>203</v>
      </c>
      <c r="B224" s="38" t="s">
        <v>214</v>
      </c>
      <c r="C224" s="40" t="s">
        <v>327</v>
      </c>
      <c r="D224" s="78">
        <v>20</v>
      </c>
      <c r="E224" s="44" t="s">
        <v>526</v>
      </c>
      <c r="F224" s="56">
        <v>28386000</v>
      </c>
      <c r="G224" s="55">
        <f t="shared" si="11"/>
        <v>1135440</v>
      </c>
      <c r="H224" s="56">
        <v>5597200</v>
      </c>
      <c r="I224" s="56">
        <v>4985480</v>
      </c>
      <c r="J224" s="55">
        <f t="shared" si="10"/>
        <v>141930</v>
      </c>
      <c r="K224" s="55">
        <v>0</v>
      </c>
      <c r="L224" s="55">
        <v>4356751</v>
      </c>
      <c r="M224" s="69">
        <f t="shared" si="12"/>
        <v>16216801</v>
      </c>
    </row>
    <row r="225" spans="1:13" ht="27" x14ac:dyDescent="0.25">
      <c r="A225" s="50">
        <v>204</v>
      </c>
      <c r="B225" s="38" t="s">
        <v>214</v>
      </c>
      <c r="C225" s="40" t="s">
        <v>328</v>
      </c>
      <c r="D225" s="78">
        <v>19</v>
      </c>
      <c r="E225" s="44" t="s">
        <v>527</v>
      </c>
      <c r="F225" s="56">
        <v>2470000</v>
      </c>
      <c r="G225" s="55">
        <f t="shared" si="11"/>
        <v>98800</v>
      </c>
      <c r="H225" s="56">
        <v>494340</v>
      </c>
      <c r="I225" s="56">
        <v>444600</v>
      </c>
      <c r="J225" s="55">
        <f t="shared" si="10"/>
        <v>12350</v>
      </c>
      <c r="K225" s="55">
        <v>0</v>
      </c>
      <c r="L225" s="55">
        <v>380507</v>
      </c>
      <c r="M225" s="69">
        <f t="shared" si="12"/>
        <v>1430597</v>
      </c>
    </row>
    <row r="226" spans="1:13" ht="18" x14ac:dyDescent="0.25">
      <c r="A226" s="50">
        <v>205</v>
      </c>
      <c r="B226" s="38" t="s">
        <v>214</v>
      </c>
      <c r="C226" s="40" t="s">
        <v>329</v>
      </c>
      <c r="D226" s="78">
        <v>1</v>
      </c>
      <c r="E226" s="44" t="s">
        <v>528</v>
      </c>
      <c r="F226" s="56">
        <v>1100000</v>
      </c>
      <c r="G226" s="55">
        <f t="shared" si="11"/>
        <v>44000</v>
      </c>
      <c r="H226" s="56">
        <v>224587</v>
      </c>
      <c r="I226" s="56">
        <v>154000</v>
      </c>
      <c r="J226" s="55">
        <f t="shared" si="10"/>
        <v>5500</v>
      </c>
      <c r="K226" s="55">
        <v>0</v>
      </c>
      <c r="L226" s="55">
        <v>163737</v>
      </c>
      <c r="M226" s="69">
        <v>591824</v>
      </c>
    </row>
    <row r="227" spans="1:13" ht="18" x14ac:dyDescent="0.25">
      <c r="A227" s="50">
        <v>206</v>
      </c>
      <c r="B227" s="38" t="s">
        <v>214</v>
      </c>
      <c r="C227" s="40" t="s">
        <v>330</v>
      </c>
      <c r="D227" s="78">
        <v>1</v>
      </c>
      <c r="E227" s="44" t="s">
        <v>529</v>
      </c>
      <c r="F227" s="56">
        <v>200000</v>
      </c>
      <c r="G227" s="55">
        <f t="shared" si="11"/>
        <v>8000</v>
      </c>
      <c r="H227" s="56">
        <v>47377</v>
      </c>
      <c r="I227" s="56">
        <v>36000</v>
      </c>
      <c r="J227" s="55">
        <f t="shared" si="10"/>
        <v>1000</v>
      </c>
      <c r="K227" s="55">
        <v>0</v>
      </c>
      <c r="L227" s="55">
        <v>30812</v>
      </c>
      <c r="M227" s="69">
        <v>123189</v>
      </c>
    </row>
    <row r="228" spans="1:13" ht="18" x14ac:dyDescent="0.25">
      <c r="A228" s="50">
        <v>207</v>
      </c>
      <c r="B228" s="38" t="s">
        <v>214</v>
      </c>
      <c r="C228" s="40" t="s">
        <v>331</v>
      </c>
      <c r="D228" s="78">
        <v>1</v>
      </c>
      <c r="E228" s="44" t="s">
        <v>530</v>
      </c>
      <c r="F228" s="56">
        <v>20000</v>
      </c>
      <c r="G228" s="55">
        <f t="shared" si="11"/>
        <v>800</v>
      </c>
      <c r="H228" s="56">
        <v>11935</v>
      </c>
      <c r="I228" s="56">
        <v>2800</v>
      </c>
      <c r="J228" s="55">
        <f t="shared" si="10"/>
        <v>100</v>
      </c>
      <c r="K228" s="55">
        <v>0</v>
      </c>
      <c r="L228" s="55">
        <v>2979</v>
      </c>
      <c r="M228" s="69">
        <f t="shared" si="12"/>
        <v>18614</v>
      </c>
    </row>
    <row r="229" spans="1:13" ht="18" x14ac:dyDescent="0.25">
      <c r="A229" s="50">
        <v>208</v>
      </c>
      <c r="B229" s="38" t="s">
        <v>214</v>
      </c>
      <c r="C229" s="40" t="s">
        <v>332</v>
      </c>
      <c r="D229" s="78">
        <v>1</v>
      </c>
      <c r="E229" s="44" t="s">
        <v>531</v>
      </c>
      <c r="F229" s="56">
        <v>300000</v>
      </c>
      <c r="G229" s="55">
        <f t="shared" si="11"/>
        <v>12000</v>
      </c>
      <c r="H229" s="56">
        <v>67067</v>
      </c>
      <c r="I229" s="56">
        <v>60000</v>
      </c>
      <c r="J229" s="55">
        <f t="shared" ref="J229:J296" si="13">+F229*0.5/100</f>
        <v>1500</v>
      </c>
      <c r="K229" s="55">
        <v>0</v>
      </c>
      <c r="L229" s="55">
        <v>46997</v>
      </c>
      <c r="M229" s="69">
        <f t="shared" si="12"/>
        <v>187564</v>
      </c>
    </row>
    <row r="230" spans="1:13" ht="18" x14ac:dyDescent="0.25">
      <c r="A230" s="50">
        <v>209</v>
      </c>
      <c r="B230" s="38" t="s">
        <v>214</v>
      </c>
      <c r="C230" s="40" t="s">
        <v>333</v>
      </c>
      <c r="D230" s="78">
        <v>1</v>
      </c>
      <c r="E230" s="44" t="s">
        <v>532</v>
      </c>
      <c r="F230" s="56">
        <v>520000</v>
      </c>
      <c r="G230" s="55">
        <f t="shared" si="11"/>
        <v>20800</v>
      </c>
      <c r="H230" s="56">
        <v>110385</v>
      </c>
      <c r="I230" s="56">
        <v>0</v>
      </c>
      <c r="J230" s="55">
        <f t="shared" si="13"/>
        <v>2600</v>
      </c>
      <c r="K230" s="55">
        <v>0</v>
      </c>
      <c r="L230" s="55">
        <v>67940</v>
      </c>
      <c r="M230" s="69">
        <f t="shared" si="12"/>
        <v>201725</v>
      </c>
    </row>
    <row r="231" spans="1:13" ht="18" x14ac:dyDescent="0.25">
      <c r="A231" s="50">
        <v>210</v>
      </c>
      <c r="B231" s="38" t="s">
        <v>214</v>
      </c>
      <c r="C231" s="40" t="s">
        <v>334</v>
      </c>
      <c r="D231" s="78">
        <v>1</v>
      </c>
      <c r="E231" s="44" t="s">
        <v>533</v>
      </c>
      <c r="F231" s="56">
        <v>1400000</v>
      </c>
      <c r="G231" s="55">
        <f t="shared" si="11"/>
        <v>56000</v>
      </c>
      <c r="H231" s="56">
        <v>283657</v>
      </c>
      <c r="I231" s="56">
        <v>196000</v>
      </c>
      <c r="J231" s="55">
        <f t="shared" si="13"/>
        <v>7000</v>
      </c>
      <c r="K231" s="55">
        <v>0</v>
      </c>
      <c r="L231" s="55">
        <v>208392</v>
      </c>
      <c r="M231" s="69">
        <f t="shared" si="12"/>
        <v>751049</v>
      </c>
    </row>
    <row r="232" spans="1:13" ht="18" x14ac:dyDescent="0.25">
      <c r="A232" s="50">
        <v>211</v>
      </c>
      <c r="B232" s="38" t="s">
        <v>214</v>
      </c>
      <c r="C232" s="40" t="s">
        <v>335</v>
      </c>
      <c r="D232" s="78">
        <v>1</v>
      </c>
      <c r="E232" s="44" t="s">
        <v>534</v>
      </c>
      <c r="F232" s="56">
        <v>375000</v>
      </c>
      <c r="G232" s="55">
        <f t="shared" si="11"/>
        <v>15000</v>
      </c>
      <c r="H232" s="56">
        <v>81834</v>
      </c>
      <c r="I232" s="56">
        <v>52500</v>
      </c>
      <c r="J232" s="55">
        <f t="shared" si="13"/>
        <v>1875</v>
      </c>
      <c r="K232" s="55">
        <v>0</v>
      </c>
      <c r="L232" s="55">
        <v>55821</v>
      </c>
      <c r="M232" s="69">
        <f t="shared" si="12"/>
        <v>207030</v>
      </c>
    </row>
    <row r="233" spans="1:13" ht="18" x14ac:dyDescent="0.25">
      <c r="A233" s="50">
        <v>212</v>
      </c>
      <c r="B233" s="38" t="s">
        <v>214</v>
      </c>
      <c r="C233" s="40" t="s">
        <v>336</v>
      </c>
      <c r="D233" s="78">
        <v>15</v>
      </c>
      <c r="E233" s="44" t="s">
        <v>535</v>
      </c>
      <c r="F233" s="56">
        <v>12480000</v>
      </c>
      <c r="G233" s="55">
        <f t="shared" si="11"/>
        <v>499200</v>
      </c>
      <c r="H233" s="56">
        <v>2465307</v>
      </c>
      <c r="I233" s="56">
        <v>1562800</v>
      </c>
      <c r="J233" s="55">
        <f t="shared" si="13"/>
        <v>62400</v>
      </c>
      <c r="K233" s="55">
        <v>0</v>
      </c>
      <c r="L233" s="55">
        <v>1833719</v>
      </c>
      <c r="M233" s="69">
        <f t="shared" si="12"/>
        <v>6423426</v>
      </c>
    </row>
    <row r="234" spans="1:13" ht="18" x14ac:dyDescent="0.25">
      <c r="A234" s="50">
        <v>213</v>
      </c>
      <c r="B234" s="38" t="s">
        <v>214</v>
      </c>
      <c r="C234" s="40" t="s">
        <v>337</v>
      </c>
      <c r="D234" s="78">
        <v>9</v>
      </c>
      <c r="E234" s="44" t="s">
        <v>536</v>
      </c>
      <c r="F234" s="56">
        <v>1520000</v>
      </c>
      <c r="G234" s="55">
        <f t="shared" si="11"/>
        <v>60800</v>
      </c>
      <c r="H234" s="56">
        <v>307284</v>
      </c>
      <c r="I234" s="56">
        <v>202400</v>
      </c>
      <c r="J234" s="55">
        <f t="shared" si="13"/>
        <v>7600</v>
      </c>
      <c r="K234" s="55">
        <v>0</v>
      </c>
      <c r="L234" s="55">
        <v>224906</v>
      </c>
      <c r="M234" s="69">
        <f t="shared" si="12"/>
        <v>802990</v>
      </c>
    </row>
    <row r="235" spans="1:13" ht="18" x14ac:dyDescent="0.25">
      <c r="A235" s="50">
        <v>214</v>
      </c>
      <c r="B235" s="38" t="s">
        <v>214</v>
      </c>
      <c r="C235" s="40" t="s">
        <v>338</v>
      </c>
      <c r="D235" s="78">
        <v>20</v>
      </c>
      <c r="E235" s="44" t="s">
        <v>537</v>
      </c>
      <c r="F235" s="56">
        <v>2000000</v>
      </c>
      <c r="G235" s="55">
        <f t="shared" si="11"/>
        <v>80000</v>
      </c>
      <c r="H235" s="56">
        <v>401797</v>
      </c>
      <c r="I235" s="56">
        <v>320000</v>
      </c>
      <c r="J235" s="55">
        <f t="shared" si="13"/>
        <v>10000</v>
      </c>
      <c r="K235" s="55">
        <v>0</v>
      </c>
      <c r="L235" s="55">
        <v>302902</v>
      </c>
      <c r="M235" s="69">
        <f t="shared" si="12"/>
        <v>1114699</v>
      </c>
    </row>
    <row r="236" spans="1:13" ht="18" x14ac:dyDescent="0.25">
      <c r="A236" s="50">
        <v>215</v>
      </c>
      <c r="B236" s="38" t="s">
        <v>214</v>
      </c>
      <c r="C236" s="40" t="s">
        <v>339</v>
      </c>
      <c r="D236" s="78">
        <v>1</v>
      </c>
      <c r="E236" s="44" t="s">
        <v>538</v>
      </c>
      <c r="F236" s="56">
        <v>7957500</v>
      </c>
      <c r="G236" s="55">
        <f t="shared" si="11"/>
        <v>318300</v>
      </c>
      <c r="H236" s="56">
        <v>1574829</v>
      </c>
      <c r="I236" s="56">
        <v>1114050</v>
      </c>
      <c r="J236" s="55">
        <f t="shared" si="13"/>
        <v>39787.5</v>
      </c>
      <c r="K236" s="55">
        <v>0</v>
      </c>
      <c r="L236" s="55">
        <v>1184476</v>
      </c>
      <c r="M236" s="69">
        <f t="shared" si="12"/>
        <v>4231442.5</v>
      </c>
    </row>
    <row r="237" spans="1:13" ht="18" x14ac:dyDescent="0.25">
      <c r="A237" s="50">
        <v>216</v>
      </c>
      <c r="B237" s="38" t="s">
        <v>214</v>
      </c>
      <c r="C237" s="40" t="s">
        <v>340</v>
      </c>
      <c r="D237" s="78">
        <v>1</v>
      </c>
      <c r="E237" s="44" t="s">
        <v>539</v>
      </c>
      <c r="F237" s="56">
        <v>200000</v>
      </c>
      <c r="G237" s="55">
        <f t="shared" si="11"/>
        <v>8000</v>
      </c>
      <c r="H237" s="56">
        <v>47377</v>
      </c>
      <c r="I237" s="56">
        <v>36000</v>
      </c>
      <c r="J237" s="55">
        <f t="shared" si="13"/>
        <v>1000</v>
      </c>
      <c r="K237" s="55">
        <v>0</v>
      </c>
      <c r="L237" s="55">
        <v>30812</v>
      </c>
      <c r="M237" s="69">
        <f t="shared" si="12"/>
        <v>123189</v>
      </c>
    </row>
    <row r="238" spans="1:13" ht="18" x14ac:dyDescent="0.25">
      <c r="A238" s="50">
        <v>217</v>
      </c>
      <c r="B238" s="38" t="s">
        <v>214</v>
      </c>
      <c r="C238" s="40" t="s">
        <v>341</v>
      </c>
      <c r="D238" s="78">
        <v>1</v>
      </c>
      <c r="E238" s="44" t="s">
        <v>540</v>
      </c>
      <c r="F238" s="56">
        <v>100000</v>
      </c>
      <c r="G238" s="55">
        <f t="shared" si="11"/>
        <v>4000</v>
      </c>
      <c r="H238" s="56">
        <v>27687</v>
      </c>
      <c r="I238" s="56">
        <v>18000</v>
      </c>
      <c r="J238" s="55">
        <f t="shared" si="13"/>
        <v>500</v>
      </c>
      <c r="K238" s="55">
        <v>0</v>
      </c>
      <c r="L238" s="55">
        <v>15407</v>
      </c>
      <c r="M238" s="69">
        <f t="shared" si="12"/>
        <v>65594</v>
      </c>
    </row>
    <row r="239" spans="1:13" ht="18" x14ac:dyDescent="0.25">
      <c r="A239" s="50">
        <v>218</v>
      </c>
      <c r="B239" s="38" t="s">
        <v>214</v>
      </c>
      <c r="C239" s="40" t="s">
        <v>342</v>
      </c>
      <c r="D239" s="78">
        <v>1</v>
      </c>
      <c r="E239" s="44" t="s">
        <v>541</v>
      </c>
      <c r="F239" s="56">
        <v>5000</v>
      </c>
      <c r="G239" s="55">
        <f t="shared" si="11"/>
        <v>200</v>
      </c>
      <c r="H239" s="56">
        <v>8982</v>
      </c>
      <c r="I239" s="56">
        <v>900</v>
      </c>
      <c r="J239" s="55">
        <f t="shared" si="13"/>
        <v>25</v>
      </c>
      <c r="K239" s="55">
        <v>0</v>
      </c>
      <c r="L239" s="55">
        <v>772</v>
      </c>
      <c r="M239" s="69">
        <f t="shared" si="12"/>
        <v>10879</v>
      </c>
    </row>
    <row r="240" spans="1:13" ht="18" x14ac:dyDescent="0.25">
      <c r="A240" s="50">
        <v>219</v>
      </c>
      <c r="B240" s="38" t="s">
        <v>214</v>
      </c>
      <c r="C240" s="40" t="s">
        <v>343</v>
      </c>
      <c r="D240" s="78">
        <v>2</v>
      </c>
      <c r="E240" s="44" t="s">
        <v>542</v>
      </c>
      <c r="F240" s="56">
        <v>75000</v>
      </c>
      <c r="G240" s="55">
        <f t="shared" si="11"/>
        <v>3000</v>
      </c>
      <c r="H240" s="56">
        <v>22765</v>
      </c>
      <c r="I240" s="56">
        <v>10500</v>
      </c>
      <c r="J240" s="55">
        <f t="shared" si="13"/>
        <v>375</v>
      </c>
      <c r="K240" s="55">
        <v>0</v>
      </c>
      <c r="L240" s="55">
        <v>11166</v>
      </c>
      <c r="M240" s="69">
        <f t="shared" si="12"/>
        <v>47806</v>
      </c>
    </row>
    <row r="241" spans="1:13" ht="27" x14ac:dyDescent="0.25">
      <c r="A241" s="50">
        <v>220</v>
      </c>
      <c r="B241" s="38" t="s">
        <v>214</v>
      </c>
      <c r="C241" s="40" t="s">
        <v>344</v>
      </c>
      <c r="D241" s="78">
        <v>38</v>
      </c>
      <c r="E241" s="44" t="s">
        <v>543</v>
      </c>
      <c r="F241" s="56">
        <v>1740000</v>
      </c>
      <c r="G241" s="55">
        <f t="shared" si="11"/>
        <v>69600</v>
      </c>
      <c r="H241" s="56">
        <v>350600</v>
      </c>
      <c r="I241" s="56">
        <v>323800</v>
      </c>
      <c r="J241" s="55">
        <f t="shared" si="13"/>
        <v>8700</v>
      </c>
      <c r="K241" s="55">
        <v>0</v>
      </c>
      <c r="L241" s="55">
        <v>269432</v>
      </c>
      <c r="M241" s="69">
        <f t="shared" si="12"/>
        <v>1022132</v>
      </c>
    </row>
    <row r="242" spans="1:13" ht="18" x14ac:dyDescent="0.25">
      <c r="A242" s="50">
        <v>221</v>
      </c>
      <c r="B242" s="38" t="s">
        <v>214</v>
      </c>
      <c r="C242" s="40" t="s">
        <v>345</v>
      </c>
      <c r="D242" s="78">
        <v>27</v>
      </c>
      <c r="E242" s="44" t="s">
        <v>544</v>
      </c>
      <c r="F242" s="56">
        <v>4750500</v>
      </c>
      <c r="G242" s="55">
        <f t="shared" si="11"/>
        <v>190020</v>
      </c>
      <c r="H242" s="56">
        <v>943370</v>
      </c>
      <c r="I242" s="56">
        <v>950100</v>
      </c>
      <c r="J242" s="55">
        <f t="shared" si="13"/>
        <v>23752.5</v>
      </c>
      <c r="K242" s="55">
        <v>0</v>
      </c>
      <c r="L242" s="55">
        <v>744170</v>
      </c>
      <c r="M242" s="69">
        <f t="shared" si="12"/>
        <v>2851412.5</v>
      </c>
    </row>
    <row r="243" spans="1:13" ht="18" x14ac:dyDescent="0.25">
      <c r="A243" s="50">
        <v>222</v>
      </c>
      <c r="B243" s="38" t="s">
        <v>214</v>
      </c>
      <c r="C243" s="40" t="s">
        <v>346</v>
      </c>
      <c r="D243" s="78">
        <v>10</v>
      </c>
      <c r="E243" s="44" t="s">
        <v>545</v>
      </c>
      <c r="F243" s="56">
        <v>1241450</v>
      </c>
      <c r="G243" s="55">
        <f t="shared" si="11"/>
        <v>49658</v>
      </c>
      <c r="H243" s="56">
        <v>252439</v>
      </c>
      <c r="I243" s="56">
        <v>198632</v>
      </c>
      <c r="J243" s="55">
        <f t="shared" si="13"/>
        <v>6207.25</v>
      </c>
      <c r="K243" s="55">
        <v>0</v>
      </c>
      <c r="L243" s="55">
        <v>188020</v>
      </c>
      <c r="M243" s="69">
        <f t="shared" si="12"/>
        <v>694956.25</v>
      </c>
    </row>
    <row r="244" spans="1:13" ht="18" x14ac:dyDescent="0.25">
      <c r="A244" s="50">
        <v>223</v>
      </c>
      <c r="B244" s="38" t="s">
        <v>214</v>
      </c>
      <c r="C244" s="40" t="s">
        <v>347</v>
      </c>
      <c r="D244" s="78">
        <v>1</v>
      </c>
      <c r="E244" s="44" t="s">
        <v>546</v>
      </c>
      <c r="F244" s="56">
        <v>20000</v>
      </c>
      <c r="G244" s="55">
        <f t="shared" si="11"/>
        <v>800</v>
      </c>
      <c r="H244" s="56">
        <v>11935</v>
      </c>
      <c r="I244" s="56">
        <v>2800</v>
      </c>
      <c r="J244" s="55">
        <f t="shared" si="13"/>
        <v>100</v>
      </c>
      <c r="K244" s="55">
        <v>0</v>
      </c>
      <c r="L244" s="55">
        <v>2979</v>
      </c>
      <c r="M244" s="69">
        <f t="shared" si="12"/>
        <v>18614</v>
      </c>
    </row>
    <row r="245" spans="1:13" ht="18" x14ac:dyDescent="0.25">
      <c r="A245" s="50">
        <v>224</v>
      </c>
      <c r="B245" s="38" t="s">
        <v>214</v>
      </c>
      <c r="C245" s="40" t="s">
        <v>348</v>
      </c>
      <c r="D245" s="78">
        <v>1</v>
      </c>
      <c r="E245" s="44" t="s">
        <v>547</v>
      </c>
      <c r="F245" s="56">
        <v>975000</v>
      </c>
      <c r="G245" s="55">
        <f t="shared" ref="G245:G302" si="14">+F245*0.04</f>
        <v>39000</v>
      </c>
      <c r="H245" s="56">
        <v>199975</v>
      </c>
      <c r="I245" s="56">
        <v>195000</v>
      </c>
      <c r="J245" s="55">
        <f t="shared" si="13"/>
        <v>4875</v>
      </c>
      <c r="K245" s="55">
        <v>0</v>
      </c>
      <c r="L245" s="55">
        <v>152736</v>
      </c>
      <c r="M245" s="69">
        <f t="shared" si="12"/>
        <v>591586</v>
      </c>
    </row>
    <row r="246" spans="1:13" ht="18" x14ac:dyDescent="0.25">
      <c r="A246" s="50">
        <v>225</v>
      </c>
      <c r="B246" s="38" t="s">
        <v>214</v>
      </c>
      <c r="C246" s="40" t="s">
        <v>349</v>
      </c>
      <c r="D246" s="78">
        <v>10</v>
      </c>
      <c r="E246" s="44" t="s">
        <v>548</v>
      </c>
      <c r="F246" s="56">
        <v>100000</v>
      </c>
      <c r="G246" s="55">
        <f t="shared" si="14"/>
        <v>4000</v>
      </c>
      <c r="H246" s="56">
        <v>27687</v>
      </c>
      <c r="I246" s="56">
        <v>0</v>
      </c>
      <c r="J246" s="55">
        <f t="shared" si="13"/>
        <v>500</v>
      </c>
      <c r="K246" s="55">
        <v>0</v>
      </c>
      <c r="L246" s="55">
        <v>13067</v>
      </c>
      <c r="M246" s="69">
        <f t="shared" si="12"/>
        <v>45254</v>
      </c>
    </row>
    <row r="247" spans="1:13" ht="18" x14ac:dyDescent="0.25">
      <c r="A247" s="50">
        <v>226</v>
      </c>
      <c r="B247" s="38" t="s">
        <v>214</v>
      </c>
      <c r="C247" s="40" t="s">
        <v>350</v>
      </c>
      <c r="D247" s="78">
        <v>3</v>
      </c>
      <c r="E247" s="44" t="s">
        <v>549</v>
      </c>
      <c r="F247" s="56">
        <v>60000</v>
      </c>
      <c r="G247" s="55">
        <f t="shared" si="14"/>
        <v>2400</v>
      </c>
      <c r="H247" s="56">
        <v>19811</v>
      </c>
      <c r="I247" s="56">
        <v>12000</v>
      </c>
      <c r="J247" s="55">
        <f t="shared" si="13"/>
        <v>300</v>
      </c>
      <c r="K247" s="55">
        <v>0</v>
      </c>
      <c r="L247" s="55">
        <v>9401</v>
      </c>
      <c r="M247" s="69">
        <f t="shared" si="12"/>
        <v>43912</v>
      </c>
    </row>
    <row r="248" spans="1:13" ht="18" x14ac:dyDescent="0.25">
      <c r="A248" s="50">
        <v>227</v>
      </c>
      <c r="B248" s="38" t="s">
        <v>214</v>
      </c>
      <c r="C248" s="40" t="s">
        <v>351</v>
      </c>
      <c r="D248" s="78">
        <v>1</v>
      </c>
      <c r="E248" s="44" t="s">
        <v>550</v>
      </c>
      <c r="F248" s="56">
        <v>100000</v>
      </c>
      <c r="G248" s="55">
        <f t="shared" si="14"/>
        <v>4000</v>
      </c>
      <c r="H248" s="56">
        <v>66187</v>
      </c>
      <c r="I248" s="56">
        <v>14000</v>
      </c>
      <c r="J248" s="55">
        <f t="shared" si="13"/>
        <v>500</v>
      </c>
      <c r="K248" s="55">
        <v>0</v>
      </c>
      <c r="L248" s="55">
        <v>14887</v>
      </c>
      <c r="M248" s="69">
        <f t="shared" si="12"/>
        <v>99574</v>
      </c>
    </row>
    <row r="249" spans="1:13" ht="18" x14ac:dyDescent="0.25">
      <c r="A249" s="50">
        <v>228</v>
      </c>
      <c r="B249" s="38" t="s">
        <v>214</v>
      </c>
      <c r="C249" s="40" t="s">
        <v>352</v>
      </c>
      <c r="D249" s="78">
        <v>200</v>
      </c>
      <c r="E249" s="44" t="s">
        <v>551</v>
      </c>
      <c r="F249" s="56">
        <v>400000</v>
      </c>
      <c r="G249" s="55">
        <f t="shared" si="14"/>
        <v>16000</v>
      </c>
      <c r="H249" s="56">
        <v>240757</v>
      </c>
      <c r="I249" s="56">
        <v>72000</v>
      </c>
      <c r="J249" s="55">
        <f t="shared" si="13"/>
        <v>2000</v>
      </c>
      <c r="K249" s="55">
        <v>0</v>
      </c>
      <c r="L249" s="55">
        <v>61622</v>
      </c>
      <c r="M249" s="69">
        <f t="shared" si="12"/>
        <v>392379</v>
      </c>
    </row>
    <row r="250" spans="1:13" ht="18" x14ac:dyDescent="0.25">
      <c r="A250" s="50">
        <v>229</v>
      </c>
      <c r="B250" s="38" t="s">
        <v>214</v>
      </c>
      <c r="C250" s="40" t="s">
        <v>353</v>
      </c>
      <c r="D250" s="78">
        <v>1</v>
      </c>
      <c r="E250" s="44" t="s">
        <v>552</v>
      </c>
      <c r="F250" s="56">
        <v>33000000</v>
      </c>
      <c r="G250" s="55">
        <f t="shared" si="14"/>
        <v>1320000</v>
      </c>
      <c r="H250" s="56">
        <v>19210697</v>
      </c>
      <c r="I250" s="56">
        <v>4620000</v>
      </c>
      <c r="J250" s="55">
        <f t="shared" si="13"/>
        <v>165000</v>
      </c>
      <c r="K250" s="55">
        <v>0</v>
      </c>
      <c r="L250" s="55">
        <v>4912052</v>
      </c>
      <c r="M250" s="69">
        <f t="shared" si="12"/>
        <v>30227749</v>
      </c>
    </row>
    <row r="251" spans="1:13" ht="18" x14ac:dyDescent="0.25">
      <c r="A251" s="50">
        <v>230</v>
      </c>
      <c r="B251" s="38" t="s">
        <v>214</v>
      </c>
      <c r="C251" s="40" t="s">
        <v>354</v>
      </c>
      <c r="D251" s="78">
        <v>1</v>
      </c>
      <c r="E251" s="44" t="s">
        <v>553</v>
      </c>
      <c r="F251" s="56">
        <v>1000000</v>
      </c>
      <c r="G251" s="55">
        <f t="shared" si="14"/>
        <v>40000</v>
      </c>
      <c r="H251" s="56">
        <v>589897</v>
      </c>
      <c r="I251" s="56">
        <v>180000</v>
      </c>
      <c r="J251" s="55">
        <f t="shared" si="13"/>
        <v>5000</v>
      </c>
      <c r="K251" s="55">
        <v>0</v>
      </c>
      <c r="L251" s="55">
        <v>154052</v>
      </c>
      <c r="M251" s="69">
        <f t="shared" si="12"/>
        <v>968949</v>
      </c>
    </row>
    <row r="252" spans="1:13" ht="18" x14ac:dyDescent="0.25">
      <c r="A252" s="50">
        <v>231</v>
      </c>
      <c r="B252" s="38" t="s">
        <v>214</v>
      </c>
      <c r="C252" s="40" t="s">
        <v>355</v>
      </c>
      <c r="D252" s="78">
        <v>1</v>
      </c>
      <c r="E252" s="44" t="s">
        <v>554</v>
      </c>
      <c r="F252" s="56">
        <v>700000</v>
      </c>
      <c r="G252" s="55">
        <f t="shared" si="14"/>
        <v>28000</v>
      </c>
      <c r="H252" s="56">
        <v>415327</v>
      </c>
      <c r="I252" s="56">
        <v>98000</v>
      </c>
      <c r="J252" s="55">
        <f t="shared" si="13"/>
        <v>3500</v>
      </c>
      <c r="K252" s="55">
        <v>0</v>
      </c>
      <c r="L252" s="55">
        <v>104197</v>
      </c>
      <c r="M252" s="69">
        <f t="shared" si="12"/>
        <v>649024</v>
      </c>
    </row>
    <row r="253" spans="1:13" ht="18" x14ac:dyDescent="0.25">
      <c r="A253" s="50">
        <v>232</v>
      </c>
      <c r="B253" s="38" t="s">
        <v>214</v>
      </c>
      <c r="C253" s="40" t="s">
        <v>356</v>
      </c>
      <c r="D253" s="78">
        <v>13</v>
      </c>
      <c r="E253" s="44" t="s">
        <v>555</v>
      </c>
      <c r="F253" s="56">
        <v>522000</v>
      </c>
      <c r="G253" s="55">
        <f t="shared" si="14"/>
        <v>20880</v>
      </c>
      <c r="H253" s="56">
        <v>303752</v>
      </c>
      <c r="I253" s="56">
        <v>93960</v>
      </c>
      <c r="J253" s="55">
        <f t="shared" si="13"/>
        <v>2610</v>
      </c>
      <c r="K253" s="55">
        <v>0</v>
      </c>
      <c r="L253" s="55">
        <v>80416</v>
      </c>
      <c r="M253" s="69">
        <f t="shared" si="12"/>
        <v>501618</v>
      </c>
    </row>
    <row r="254" spans="1:13" ht="18" x14ac:dyDescent="0.25">
      <c r="A254" s="50">
        <v>233</v>
      </c>
      <c r="B254" s="38" t="s">
        <v>214</v>
      </c>
      <c r="C254" s="40" t="s">
        <v>357</v>
      </c>
      <c r="D254" s="78">
        <v>35</v>
      </c>
      <c r="E254" s="44" t="s">
        <v>556</v>
      </c>
      <c r="F254" s="56">
        <v>897000</v>
      </c>
      <c r="G254" s="55">
        <f t="shared" si="14"/>
        <v>35880</v>
      </c>
      <c r="H254" s="56">
        <v>529960</v>
      </c>
      <c r="I254" s="56">
        <v>82500</v>
      </c>
      <c r="J254" s="55">
        <f t="shared" si="13"/>
        <v>4485</v>
      </c>
      <c r="K254" s="55">
        <v>0</v>
      </c>
      <c r="L254" s="55">
        <v>127922</v>
      </c>
      <c r="M254" s="69">
        <f t="shared" si="12"/>
        <v>780747</v>
      </c>
    </row>
    <row r="255" spans="1:13" ht="18" x14ac:dyDescent="0.25">
      <c r="A255" s="50">
        <v>234</v>
      </c>
      <c r="B255" s="38" t="s">
        <v>214</v>
      </c>
      <c r="C255" s="40" t="s">
        <v>358</v>
      </c>
      <c r="D255" s="78">
        <v>12</v>
      </c>
      <c r="E255" s="44" t="s">
        <v>557</v>
      </c>
      <c r="F255" s="56">
        <v>86000</v>
      </c>
      <c r="G255" s="55">
        <f t="shared" si="14"/>
        <v>3440</v>
      </c>
      <c r="H255" s="56">
        <v>50043</v>
      </c>
      <c r="I255" s="56">
        <v>13760</v>
      </c>
      <c r="J255" s="55">
        <f t="shared" si="13"/>
        <v>430</v>
      </c>
      <c r="K255" s="55">
        <v>0</v>
      </c>
      <c r="L255" s="55">
        <v>13027</v>
      </c>
      <c r="M255" s="69">
        <f t="shared" si="12"/>
        <v>80700</v>
      </c>
    </row>
    <row r="256" spans="1:13" ht="18" x14ac:dyDescent="0.25">
      <c r="A256" s="50">
        <v>235</v>
      </c>
      <c r="B256" s="38" t="s">
        <v>214</v>
      </c>
      <c r="C256" s="40" t="s">
        <v>359</v>
      </c>
      <c r="D256" s="78">
        <v>10</v>
      </c>
      <c r="E256" s="44" t="s">
        <v>558</v>
      </c>
      <c r="F256" s="56">
        <v>215000</v>
      </c>
      <c r="G256" s="55">
        <f t="shared" si="14"/>
        <v>8600</v>
      </c>
      <c r="H256" s="56">
        <v>125109</v>
      </c>
      <c r="I256" s="56">
        <v>43000</v>
      </c>
      <c r="J256" s="55">
        <f t="shared" si="13"/>
        <v>1075</v>
      </c>
      <c r="K256" s="55">
        <v>0</v>
      </c>
      <c r="L256" s="55">
        <v>33682</v>
      </c>
      <c r="M256" s="69">
        <f t="shared" si="12"/>
        <v>211466</v>
      </c>
    </row>
    <row r="257" spans="1:13" ht="18" x14ac:dyDescent="0.25">
      <c r="A257" s="50">
        <v>236</v>
      </c>
      <c r="B257" s="38" t="s">
        <v>214</v>
      </c>
      <c r="C257" s="40" t="s">
        <v>360</v>
      </c>
      <c r="D257" s="78">
        <v>1</v>
      </c>
      <c r="E257" s="44" t="s">
        <v>559</v>
      </c>
      <c r="F257" s="56">
        <v>1000000</v>
      </c>
      <c r="G257" s="55">
        <f t="shared" si="14"/>
        <v>40000</v>
      </c>
      <c r="H257" s="56">
        <v>589897</v>
      </c>
      <c r="I257" s="56">
        <v>160000</v>
      </c>
      <c r="J257" s="55">
        <f t="shared" si="13"/>
        <v>5000</v>
      </c>
      <c r="K257" s="55">
        <v>0</v>
      </c>
      <c r="L257" s="55">
        <v>151452</v>
      </c>
      <c r="M257" s="69">
        <f t="shared" si="12"/>
        <v>946349</v>
      </c>
    </row>
    <row r="258" spans="1:13" ht="18" x14ac:dyDescent="0.25">
      <c r="A258" s="50">
        <v>237</v>
      </c>
      <c r="B258" s="38" t="s">
        <v>214</v>
      </c>
      <c r="C258" s="40" t="s">
        <v>361</v>
      </c>
      <c r="D258" s="78">
        <v>2</v>
      </c>
      <c r="E258" s="44" t="s">
        <v>560</v>
      </c>
      <c r="F258" s="56">
        <v>2000000</v>
      </c>
      <c r="G258" s="55">
        <f t="shared" si="14"/>
        <v>80000</v>
      </c>
      <c r="H258" s="56">
        <v>1171797</v>
      </c>
      <c r="I258" s="56">
        <v>280000</v>
      </c>
      <c r="J258" s="55">
        <f t="shared" si="13"/>
        <v>10000</v>
      </c>
      <c r="K258" s="55">
        <v>0</v>
      </c>
      <c r="L258" s="55">
        <v>297702</v>
      </c>
      <c r="M258" s="69">
        <f t="shared" si="12"/>
        <v>1839499</v>
      </c>
    </row>
    <row r="259" spans="1:13" ht="18" x14ac:dyDescent="0.25">
      <c r="A259" s="50">
        <v>238</v>
      </c>
      <c r="B259" s="38" t="s">
        <v>214</v>
      </c>
      <c r="C259" s="40" t="s">
        <v>362</v>
      </c>
      <c r="D259" s="78">
        <v>120</v>
      </c>
      <c r="E259" s="44" t="s">
        <v>561</v>
      </c>
      <c r="F259" s="56">
        <v>430000</v>
      </c>
      <c r="G259" s="55">
        <f t="shared" si="14"/>
        <v>17200</v>
      </c>
      <c r="H259" s="56">
        <v>258214</v>
      </c>
      <c r="I259" s="56">
        <v>77400</v>
      </c>
      <c r="J259" s="55">
        <f t="shared" si="13"/>
        <v>2150</v>
      </c>
      <c r="K259" s="55">
        <v>0</v>
      </c>
      <c r="L259" s="55">
        <v>66243</v>
      </c>
      <c r="M259" s="69">
        <f t="shared" si="12"/>
        <v>421207</v>
      </c>
    </row>
    <row r="260" spans="1:13" ht="18" x14ac:dyDescent="0.25">
      <c r="A260" s="50">
        <v>239</v>
      </c>
      <c r="B260" s="38" t="s">
        <v>214</v>
      </c>
      <c r="C260" s="40" t="s">
        <v>363</v>
      </c>
      <c r="D260" s="78">
        <v>1</v>
      </c>
      <c r="E260" s="44" t="s">
        <v>562</v>
      </c>
      <c r="F260" s="56">
        <v>500000</v>
      </c>
      <c r="G260" s="55">
        <f t="shared" si="14"/>
        <v>20000</v>
      </c>
      <c r="H260" s="56">
        <v>298947</v>
      </c>
      <c r="I260" s="56">
        <v>60000</v>
      </c>
      <c r="J260" s="55">
        <f t="shared" si="13"/>
        <v>2500</v>
      </c>
      <c r="K260" s="55">
        <v>0</v>
      </c>
      <c r="L260" s="55">
        <v>73127</v>
      </c>
      <c r="M260" s="69">
        <f t="shared" si="12"/>
        <v>454574</v>
      </c>
    </row>
    <row r="261" spans="1:13" ht="18" x14ac:dyDescent="0.25">
      <c r="A261" s="50">
        <v>240</v>
      </c>
      <c r="B261" s="38" t="s">
        <v>214</v>
      </c>
      <c r="C261" s="40" t="s">
        <v>364</v>
      </c>
      <c r="D261" s="78">
        <v>1</v>
      </c>
      <c r="E261" s="44" t="s">
        <v>563</v>
      </c>
      <c r="F261" s="56">
        <v>35000</v>
      </c>
      <c r="G261" s="55">
        <f t="shared" si="14"/>
        <v>1400</v>
      </c>
      <c r="H261" s="56">
        <v>28364</v>
      </c>
      <c r="I261" s="56">
        <v>6300</v>
      </c>
      <c r="J261" s="55">
        <f t="shared" si="13"/>
        <v>175</v>
      </c>
      <c r="K261" s="55">
        <v>0</v>
      </c>
      <c r="L261" s="55">
        <v>5394</v>
      </c>
      <c r="M261" s="69">
        <f t="shared" si="12"/>
        <v>41633</v>
      </c>
    </row>
    <row r="262" spans="1:13" ht="18" x14ac:dyDescent="0.25">
      <c r="A262" s="50">
        <v>241</v>
      </c>
      <c r="B262" s="38" t="s">
        <v>214</v>
      </c>
      <c r="C262" s="40" t="s">
        <v>365</v>
      </c>
      <c r="D262" s="78">
        <v>3</v>
      </c>
      <c r="E262" s="44" t="s">
        <v>564</v>
      </c>
      <c r="F262" s="56">
        <v>50000</v>
      </c>
      <c r="G262" s="55">
        <f t="shared" si="14"/>
        <v>2000</v>
      </c>
      <c r="H262" s="56">
        <v>37092</v>
      </c>
      <c r="I262" s="56">
        <v>8000</v>
      </c>
      <c r="J262" s="55">
        <f t="shared" si="13"/>
        <v>250</v>
      </c>
      <c r="K262" s="55">
        <v>0</v>
      </c>
      <c r="L262" s="55">
        <v>7574</v>
      </c>
      <c r="M262" s="69">
        <f t="shared" si="12"/>
        <v>54916</v>
      </c>
    </row>
    <row r="263" spans="1:13" ht="18" x14ac:dyDescent="0.25">
      <c r="A263" s="50">
        <v>242</v>
      </c>
      <c r="B263" s="38" t="s">
        <v>214</v>
      </c>
      <c r="C263" s="40" t="s">
        <v>366</v>
      </c>
      <c r="D263" s="78">
        <v>2</v>
      </c>
      <c r="E263" s="44" t="s">
        <v>565</v>
      </c>
      <c r="F263" s="56">
        <v>725000</v>
      </c>
      <c r="G263" s="55">
        <f t="shared" si="14"/>
        <v>29000</v>
      </c>
      <c r="H263" s="56">
        <v>150750</v>
      </c>
      <c r="I263" s="56">
        <v>116000</v>
      </c>
      <c r="J263" s="55">
        <f t="shared" si="13"/>
        <v>3625</v>
      </c>
      <c r="K263" s="55">
        <v>0</v>
      </c>
      <c r="L263" s="55">
        <v>109803</v>
      </c>
      <c r="M263" s="69">
        <f t="shared" si="12"/>
        <v>409178</v>
      </c>
    </row>
    <row r="264" spans="1:13" ht="18" x14ac:dyDescent="0.25">
      <c r="A264" s="50">
        <v>243</v>
      </c>
      <c r="B264" s="38" t="s">
        <v>214</v>
      </c>
      <c r="C264" s="40" t="s">
        <v>367</v>
      </c>
      <c r="D264" s="78">
        <v>40</v>
      </c>
      <c r="E264" s="44" t="s">
        <v>566</v>
      </c>
      <c r="F264" s="56">
        <v>290000</v>
      </c>
      <c r="G264" s="55">
        <f t="shared" si="14"/>
        <v>11600</v>
      </c>
      <c r="H264" s="56">
        <v>65098</v>
      </c>
      <c r="I264" s="56">
        <v>46400</v>
      </c>
      <c r="J264" s="55">
        <v>1451</v>
      </c>
      <c r="K264" s="55">
        <v>0</v>
      </c>
      <c r="L264" s="55">
        <v>43924</v>
      </c>
      <c r="M264" s="69">
        <f t="shared" si="12"/>
        <v>168473</v>
      </c>
    </row>
    <row r="265" spans="1:13" ht="18" x14ac:dyDescent="0.25">
      <c r="A265" s="50">
        <v>244</v>
      </c>
      <c r="B265" s="38" t="s">
        <v>214</v>
      </c>
      <c r="C265" s="40" t="s">
        <v>368</v>
      </c>
      <c r="D265" s="78">
        <v>4</v>
      </c>
      <c r="E265" s="44" t="s">
        <v>567</v>
      </c>
      <c r="F265" s="56">
        <v>1745000</v>
      </c>
      <c r="G265" s="55">
        <f t="shared" si="14"/>
        <v>69800</v>
      </c>
      <c r="H265" s="56">
        <v>351587</v>
      </c>
      <c r="I265" s="56">
        <v>244300</v>
      </c>
      <c r="J265" s="55">
        <f t="shared" si="13"/>
        <v>8725</v>
      </c>
      <c r="K265" s="55">
        <v>0</v>
      </c>
      <c r="L265" s="55">
        <v>259745</v>
      </c>
      <c r="M265" s="69">
        <f t="shared" si="12"/>
        <v>934157</v>
      </c>
    </row>
    <row r="266" spans="1:13" ht="18" x14ac:dyDescent="0.25">
      <c r="A266" s="50">
        <v>245</v>
      </c>
      <c r="B266" s="38" t="s">
        <v>214</v>
      </c>
      <c r="C266" s="40" t="s">
        <v>369</v>
      </c>
      <c r="D266" s="78">
        <v>1</v>
      </c>
      <c r="E266" s="44" t="s">
        <v>568</v>
      </c>
      <c r="F266" s="56">
        <v>100000</v>
      </c>
      <c r="G266" s="55">
        <f t="shared" si="14"/>
        <v>4000</v>
      </c>
      <c r="H266" s="56">
        <v>27687</v>
      </c>
      <c r="I266" s="56">
        <v>18000</v>
      </c>
      <c r="J266" s="55">
        <f t="shared" si="13"/>
        <v>500</v>
      </c>
      <c r="K266" s="55">
        <v>0</v>
      </c>
      <c r="L266" s="55">
        <v>15407</v>
      </c>
      <c r="M266" s="69">
        <f t="shared" si="12"/>
        <v>65594</v>
      </c>
    </row>
    <row r="267" spans="1:13" ht="18" x14ac:dyDescent="0.25">
      <c r="A267" s="50">
        <v>246</v>
      </c>
      <c r="B267" s="38" t="s">
        <v>214</v>
      </c>
      <c r="C267" s="40" t="s">
        <v>370</v>
      </c>
      <c r="D267" s="78">
        <v>8</v>
      </c>
      <c r="E267" s="44" t="s">
        <v>569</v>
      </c>
      <c r="F267" s="56">
        <v>800000</v>
      </c>
      <c r="G267" s="55">
        <f t="shared" si="14"/>
        <v>32000</v>
      </c>
      <c r="H267" s="56">
        <v>165516</v>
      </c>
      <c r="I267" s="56">
        <v>144000</v>
      </c>
      <c r="J267" s="55">
        <f t="shared" si="13"/>
        <v>4000</v>
      </c>
      <c r="K267" s="55">
        <v>0</v>
      </c>
      <c r="L267" s="55">
        <v>123246</v>
      </c>
      <c r="M267" s="69">
        <f t="shared" si="12"/>
        <v>468762</v>
      </c>
    </row>
    <row r="268" spans="1:13" ht="18" x14ac:dyDescent="0.25">
      <c r="A268" s="50">
        <v>247</v>
      </c>
      <c r="B268" s="38" t="s">
        <v>214</v>
      </c>
      <c r="C268" s="40" t="s">
        <v>371</v>
      </c>
      <c r="D268" s="78">
        <v>1</v>
      </c>
      <c r="E268" s="44" t="s">
        <v>570</v>
      </c>
      <c r="F268" s="56">
        <v>50813210</v>
      </c>
      <c r="G268" s="55">
        <f t="shared" si="14"/>
        <v>2032528.4000000001</v>
      </c>
      <c r="H268" s="56">
        <v>10013118</v>
      </c>
      <c r="I268" s="56">
        <v>8130114</v>
      </c>
      <c r="J268" s="55">
        <f t="shared" si="13"/>
        <v>254066.05</v>
      </c>
      <c r="K268" s="55">
        <v>0</v>
      </c>
      <c r="L268" s="55">
        <v>7695663</v>
      </c>
      <c r="M268" s="69">
        <f t="shared" si="12"/>
        <v>28125489.449999999</v>
      </c>
    </row>
    <row r="269" spans="1:13" ht="18" x14ac:dyDescent="0.25">
      <c r="A269" s="50">
        <v>248</v>
      </c>
      <c r="B269" s="38" t="s">
        <v>214</v>
      </c>
      <c r="C269" s="40" t="s">
        <v>372</v>
      </c>
      <c r="D269" s="78">
        <v>2</v>
      </c>
      <c r="E269" s="44" t="s">
        <v>571</v>
      </c>
      <c r="F269" s="56">
        <v>140000</v>
      </c>
      <c r="G269" s="55">
        <f t="shared" si="14"/>
        <v>5600</v>
      </c>
      <c r="H269" s="56">
        <v>27566</v>
      </c>
      <c r="I269" s="56">
        <v>19600</v>
      </c>
      <c r="J269" s="55">
        <f t="shared" si="13"/>
        <v>700</v>
      </c>
      <c r="K269" s="55">
        <v>0</v>
      </c>
      <c r="L269" s="55">
        <v>20841</v>
      </c>
      <c r="M269" s="69">
        <f t="shared" si="12"/>
        <v>74307</v>
      </c>
    </row>
    <row r="270" spans="1:13" ht="18" x14ac:dyDescent="0.25">
      <c r="A270" s="50">
        <v>249</v>
      </c>
      <c r="B270" s="38" t="s">
        <v>214</v>
      </c>
      <c r="C270" s="40" t="s">
        <v>373</v>
      </c>
      <c r="D270" s="78">
        <v>1</v>
      </c>
      <c r="E270" s="44" t="s">
        <v>572</v>
      </c>
      <c r="F270" s="56">
        <v>350000</v>
      </c>
      <c r="G270" s="55">
        <f t="shared" si="14"/>
        <v>14000</v>
      </c>
      <c r="H270" s="56">
        <v>68915</v>
      </c>
      <c r="I270" s="56">
        <v>70000</v>
      </c>
      <c r="J270" s="55">
        <f t="shared" si="13"/>
        <v>1750</v>
      </c>
      <c r="K270" s="55">
        <v>0</v>
      </c>
      <c r="L270" s="55">
        <v>54829</v>
      </c>
      <c r="M270" s="69">
        <f t="shared" si="12"/>
        <v>209494</v>
      </c>
    </row>
    <row r="271" spans="1:13" ht="18" x14ac:dyDescent="0.25">
      <c r="A271" s="50">
        <v>250</v>
      </c>
      <c r="B271" s="38" t="s">
        <v>214</v>
      </c>
      <c r="C271" s="40" t="s">
        <v>374</v>
      </c>
      <c r="D271" s="78">
        <v>2</v>
      </c>
      <c r="E271" s="44" t="s">
        <v>573</v>
      </c>
      <c r="F271" s="56">
        <v>1762000</v>
      </c>
      <c r="G271" s="55">
        <f t="shared" si="14"/>
        <v>70480</v>
      </c>
      <c r="H271" s="56">
        <v>346938</v>
      </c>
      <c r="I271" s="56">
        <v>352400</v>
      </c>
      <c r="J271" s="55">
        <f t="shared" si="13"/>
        <v>8810</v>
      </c>
      <c r="K271" s="55">
        <v>0</v>
      </c>
      <c r="L271" s="55">
        <v>276019</v>
      </c>
      <c r="M271" s="69">
        <f t="shared" si="12"/>
        <v>1054647</v>
      </c>
    </row>
    <row r="272" spans="1:13" ht="18" x14ac:dyDescent="0.25">
      <c r="A272" s="50">
        <v>251</v>
      </c>
      <c r="B272" s="38" t="s">
        <v>214</v>
      </c>
      <c r="C272" s="40" t="s">
        <v>375</v>
      </c>
      <c r="D272" s="78">
        <v>8</v>
      </c>
      <c r="E272" s="44" t="s">
        <v>574</v>
      </c>
      <c r="F272" s="56">
        <v>1500000</v>
      </c>
      <c r="G272" s="55">
        <f t="shared" si="14"/>
        <v>60000</v>
      </c>
      <c r="H272" s="56">
        <v>295350</v>
      </c>
      <c r="I272" s="56">
        <v>210000</v>
      </c>
      <c r="J272" s="55">
        <f t="shared" si="13"/>
        <v>7500</v>
      </c>
      <c r="K272" s="55">
        <v>17175</v>
      </c>
      <c r="L272" s="55">
        <v>225510</v>
      </c>
      <c r="M272" s="69">
        <f>+L272+J272+I272+H272+G272+K272</f>
        <v>815535</v>
      </c>
    </row>
    <row r="273" spans="1:13" ht="18" x14ac:dyDescent="0.25">
      <c r="A273" s="50">
        <v>252</v>
      </c>
      <c r="B273" s="38" t="s">
        <v>214</v>
      </c>
      <c r="C273" s="40" t="s">
        <v>376</v>
      </c>
      <c r="D273" s="78">
        <v>6</v>
      </c>
      <c r="E273" s="44" t="s">
        <v>575</v>
      </c>
      <c r="F273" s="56">
        <v>1300000</v>
      </c>
      <c r="G273" s="55">
        <f t="shared" si="14"/>
        <v>52000</v>
      </c>
      <c r="H273" s="56">
        <v>255970</v>
      </c>
      <c r="I273" s="56">
        <v>182000</v>
      </c>
      <c r="J273" s="55">
        <f t="shared" si="13"/>
        <v>6500</v>
      </c>
      <c r="K273" s="55">
        <v>0</v>
      </c>
      <c r="L273" s="55">
        <v>193507</v>
      </c>
      <c r="M273" s="69">
        <f t="shared" si="12"/>
        <v>689977</v>
      </c>
    </row>
    <row r="274" spans="1:13" ht="36" x14ac:dyDescent="0.25">
      <c r="A274" s="50">
        <v>253</v>
      </c>
      <c r="B274" s="38" t="s">
        <v>214</v>
      </c>
      <c r="C274" s="40" t="s">
        <v>377</v>
      </c>
      <c r="D274" s="78">
        <f>50+200+50</f>
        <v>300</v>
      </c>
      <c r="E274" s="44" t="s">
        <v>576</v>
      </c>
      <c r="F274" s="56">
        <v>1369000</v>
      </c>
      <c r="G274" s="55">
        <f t="shared" si="14"/>
        <v>54760</v>
      </c>
      <c r="H274" s="56">
        <v>269562</v>
      </c>
      <c r="I274" s="56">
        <v>219040</v>
      </c>
      <c r="J274" s="55">
        <f t="shared" si="13"/>
        <v>6845</v>
      </c>
      <c r="K274" s="55">
        <v>0</v>
      </c>
      <c r="L274" s="55">
        <v>207340</v>
      </c>
      <c r="M274" s="69">
        <f t="shared" si="12"/>
        <v>757547</v>
      </c>
    </row>
    <row r="275" spans="1:13" ht="18" x14ac:dyDescent="0.25">
      <c r="A275" s="50">
        <v>254</v>
      </c>
      <c r="B275" s="38" t="s">
        <v>214</v>
      </c>
      <c r="C275" s="40" t="s">
        <v>378</v>
      </c>
      <c r="D275" s="78">
        <v>10</v>
      </c>
      <c r="E275" s="44" t="s">
        <v>577</v>
      </c>
      <c r="F275" s="56">
        <v>1355000</v>
      </c>
      <c r="G275" s="55">
        <f t="shared" si="14"/>
        <v>54200</v>
      </c>
      <c r="H275" s="56">
        <v>266799</v>
      </c>
      <c r="I275" s="56">
        <v>189700</v>
      </c>
      <c r="J275" s="55">
        <f t="shared" si="13"/>
        <v>6775</v>
      </c>
      <c r="K275" s="55">
        <v>0</v>
      </c>
      <c r="L275" s="55">
        <v>201694</v>
      </c>
      <c r="M275" s="69">
        <f t="shared" si="12"/>
        <v>719168</v>
      </c>
    </row>
    <row r="276" spans="1:13" ht="18" x14ac:dyDescent="0.25">
      <c r="A276" s="50">
        <v>255</v>
      </c>
      <c r="B276" s="38" t="s">
        <v>214</v>
      </c>
      <c r="C276" s="40" t="s">
        <v>379</v>
      </c>
      <c r="D276" s="78">
        <v>2</v>
      </c>
      <c r="E276" s="44" t="s">
        <v>578</v>
      </c>
      <c r="F276" s="56">
        <v>713000</v>
      </c>
      <c r="G276" s="55">
        <f t="shared" si="14"/>
        <v>28520</v>
      </c>
      <c r="H276" s="56">
        <v>140390</v>
      </c>
      <c r="I276" s="56">
        <v>114080</v>
      </c>
      <c r="J276" s="55">
        <f t="shared" si="13"/>
        <v>3565</v>
      </c>
      <c r="K276" s="55">
        <v>0</v>
      </c>
      <c r="L276" s="55">
        <v>107986</v>
      </c>
      <c r="M276" s="69">
        <f t="shared" si="12"/>
        <v>394541</v>
      </c>
    </row>
    <row r="277" spans="1:13" ht="18" x14ac:dyDescent="0.25">
      <c r="A277" s="50">
        <v>256</v>
      </c>
      <c r="B277" s="38" t="s">
        <v>214</v>
      </c>
      <c r="C277" s="40" t="s">
        <v>380</v>
      </c>
      <c r="D277" s="78">
        <v>1</v>
      </c>
      <c r="E277" s="44" t="s">
        <v>579</v>
      </c>
      <c r="F277" s="56">
        <v>1385000</v>
      </c>
      <c r="G277" s="55">
        <f t="shared" si="14"/>
        <v>55400</v>
      </c>
      <c r="H277" s="56">
        <v>272706</v>
      </c>
      <c r="I277" s="56">
        <v>249300</v>
      </c>
      <c r="J277" s="55">
        <f t="shared" si="13"/>
        <v>6925</v>
      </c>
      <c r="K277" s="55">
        <v>0</v>
      </c>
      <c r="L277" s="55">
        <v>213361</v>
      </c>
      <c r="M277" s="69">
        <f t="shared" si="12"/>
        <v>797692</v>
      </c>
    </row>
    <row r="278" spans="1:13" ht="18" x14ac:dyDescent="0.25">
      <c r="A278" s="50">
        <v>257</v>
      </c>
      <c r="B278" s="38" t="s">
        <v>214</v>
      </c>
      <c r="C278" s="40" t="s">
        <v>381</v>
      </c>
      <c r="D278" s="78">
        <v>100</v>
      </c>
      <c r="E278" s="44" t="s">
        <v>580</v>
      </c>
      <c r="F278" s="56">
        <v>360000</v>
      </c>
      <c r="G278" s="55">
        <f t="shared" si="14"/>
        <v>14400</v>
      </c>
      <c r="H278" s="56">
        <v>70884</v>
      </c>
      <c r="I278" s="56">
        <v>57600</v>
      </c>
      <c r="J278" s="55">
        <f t="shared" si="13"/>
        <v>1800</v>
      </c>
      <c r="K278" s="55">
        <v>0</v>
      </c>
      <c r="L278" s="55">
        <v>54524</v>
      </c>
      <c r="M278" s="69">
        <f t="shared" si="12"/>
        <v>199208</v>
      </c>
    </row>
    <row r="279" spans="1:13" ht="18" x14ac:dyDescent="0.25">
      <c r="A279" s="50">
        <v>258</v>
      </c>
      <c r="B279" s="38" t="s">
        <v>214</v>
      </c>
      <c r="C279" s="41" t="s">
        <v>382</v>
      </c>
      <c r="D279" s="79">
        <v>14</v>
      </c>
      <c r="E279" s="44" t="s">
        <v>581</v>
      </c>
      <c r="F279" s="56">
        <v>570000</v>
      </c>
      <c r="G279" s="55">
        <f t="shared" si="14"/>
        <v>22800</v>
      </c>
      <c r="H279" s="56">
        <v>112232</v>
      </c>
      <c r="I279" s="56">
        <v>110600</v>
      </c>
      <c r="J279" s="55">
        <f t="shared" si="13"/>
        <v>2850</v>
      </c>
      <c r="K279" s="55">
        <v>0</v>
      </c>
      <c r="L279" s="55">
        <v>88852</v>
      </c>
      <c r="M279" s="69">
        <f t="shared" si="12"/>
        <v>337334</v>
      </c>
    </row>
    <row r="280" spans="1:13" ht="18" x14ac:dyDescent="0.25">
      <c r="A280" s="50">
        <v>259</v>
      </c>
      <c r="B280" s="38" t="s">
        <v>214</v>
      </c>
      <c r="C280" s="41" t="s">
        <v>383</v>
      </c>
      <c r="D280" s="79">
        <v>5</v>
      </c>
      <c r="E280" s="44" t="s">
        <v>582</v>
      </c>
      <c r="F280" s="56">
        <v>200000</v>
      </c>
      <c r="G280" s="55">
        <f t="shared" si="14"/>
        <v>8000</v>
      </c>
      <c r="H280" s="56">
        <v>39380</v>
      </c>
      <c r="I280" s="56">
        <v>32000</v>
      </c>
      <c r="J280" s="55">
        <f t="shared" si="13"/>
        <v>1000</v>
      </c>
      <c r="K280" s="55">
        <v>0</v>
      </c>
      <c r="L280" s="55">
        <v>30292</v>
      </c>
      <c r="M280" s="69">
        <f t="shared" si="12"/>
        <v>110672</v>
      </c>
    </row>
    <row r="281" spans="1:13" ht="18" x14ac:dyDescent="0.25">
      <c r="A281" s="50">
        <v>260</v>
      </c>
      <c r="B281" s="38" t="s">
        <v>214</v>
      </c>
      <c r="C281" s="40" t="s">
        <v>384</v>
      </c>
      <c r="D281" s="78">
        <v>6</v>
      </c>
      <c r="E281" s="45" t="s">
        <v>583</v>
      </c>
      <c r="F281" s="47">
        <v>1800000</v>
      </c>
      <c r="G281" s="55">
        <f t="shared" si="14"/>
        <v>72000</v>
      </c>
      <c r="H281" s="47">
        <v>354420</v>
      </c>
      <c r="I281" s="47">
        <v>252000</v>
      </c>
      <c r="J281" s="55">
        <f t="shared" si="13"/>
        <v>9000</v>
      </c>
      <c r="K281" s="55">
        <v>20610</v>
      </c>
      <c r="L281" s="55">
        <v>270611</v>
      </c>
      <c r="M281" s="69">
        <f>+L281+J281+I281+H281+G281+K281</f>
        <v>978641</v>
      </c>
    </row>
    <row r="282" spans="1:13" ht="18" x14ac:dyDescent="0.25">
      <c r="A282" s="50">
        <v>261</v>
      </c>
      <c r="B282" s="38" t="s">
        <v>214</v>
      </c>
      <c r="C282" s="40" t="s">
        <v>385</v>
      </c>
      <c r="D282" s="78">
        <v>3</v>
      </c>
      <c r="E282" s="44" t="s">
        <v>584</v>
      </c>
      <c r="F282" s="56">
        <v>28600000</v>
      </c>
      <c r="G282" s="55">
        <f t="shared" si="14"/>
        <v>1144000</v>
      </c>
      <c r="H282" s="56">
        <v>5631340</v>
      </c>
      <c r="I282" s="56">
        <v>4576000</v>
      </c>
      <c r="J282" s="55">
        <f t="shared" si="13"/>
        <v>143000</v>
      </c>
      <c r="K282" s="55">
        <v>333190</v>
      </c>
      <c r="L282" s="55">
        <v>4374787</v>
      </c>
      <c r="M282" s="69">
        <f>+L282+J282+I282+H282+G282+K282</f>
        <v>16202317</v>
      </c>
    </row>
    <row r="283" spans="1:13" ht="18" x14ac:dyDescent="0.25">
      <c r="A283" s="50">
        <v>262</v>
      </c>
      <c r="B283" s="38" t="s">
        <v>214</v>
      </c>
      <c r="C283" s="40" t="s">
        <v>386</v>
      </c>
      <c r="D283" s="78">
        <v>3</v>
      </c>
      <c r="E283" s="44" t="s">
        <v>585</v>
      </c>
      <c r="F283" s="56">
        <v>750000</v>
      </c>
      <c r="G283" s="55">
        <f t="shared" si="14"/>
        <v>30000</v>
      </c>
      <c r="H283" s="56">
        <v>147675</v>
      </c>
      <c r="I283" s="56">
        <v>120000</v>
      </c>
      <c r="J283" s="55">
        <f t="shared" si="13"/>
        <v>3750</v>
      </c>
      <c r="K283" s="55">
        <v>0</v>
      </c>
      <c r="L283" s="55">
        <v>113589</v>
      </c>
      <c r="M283" s="69">
        <f t="shared" si="12"/>
        <v>415014</v>
      </c>
    </row>
    <row r="284" spans="1:13" ht="18" x14ac:dyDescent="0.25">
      <c r="A284" s="50">
        <v>263</v>
      </c>
      <c r="B284" s="38" t="s">
        <v>214</v>
      </c>
      <c r="C284" s="40" t="s">
        <v>387</v>
      </c>
      <c r="D284" s="78">
        <v>4</v>
      </c>
      <c r="E284" s="44" t="s">
        <v>586</v>
      </c>
      <c r="F284" s="56">
        <v>200000</v>
      </c>
      <c r="G284" s="55">
        <f t="shared" si="14"/>
        <v>8000</v>
      </c>
      <c r="H284" s="56">
        <v>39380</v>
      </c>
      <c r="I284" s="56">
        <v>32000</v>
      </c>
      <c r="J284" s="55">
        <f t="shared" si="13"/>
        <v>1000</v>
      </c>
      <c r="K284" s="55">
        <v>0</v>
      </c>
      <c r="L284" s="55">
        <v>30292</v>
      </c>
      <c r="M284" s="69">
        <f t="shared" si="12"/>
        <v>110672</v>
      </c>
    </row>
    <row r="285" spans="1:13" ht="18" x14ac:dyDescent="0.25">
      <c r="A285" s="50">
        <v>264</v>
      </c>
      <c r="B285" s="38" t="s">
        <v>214</v>
      </c>
      <c r="C285" s="40" t="s">
        <v>388</v>
      </c>
      <c r="D285" s="78">
        <v>1</v>
      </c>
      <c r="E285" s="44" t="s">
        <v>587</v>
      </c>
      <c r="F285" s="56">
        <v>650000</v>
      </c>
      <c r="G285" s="55">
        <f t="shared" si="14"/>
        <v>26000</v>
      </c>
      <c r="H285" s="56">
        <v>127985</v>
      </c>
      <c r="I285" s="56">
        <v>91000</v>
      </c>
      <c r="J285" s="55">
        <f t="shared" si="13"/>
        <v>3250</v>
      </c>
      <c r="K285" s="55">
        <v>0</v>
      </c>
      <c r="L285" s="55">
        <v>96754</v>
      </c>
      <c r="M285" s="69">
        <f t="shared" si="12"/>
        <v>344989</v>
      </c>
    </row>
    <row r="286" spans="1:13" ht="18" x14ac:dyDescent="0.25">
      <c r="A286" s="50">
        <v>265</v>
      </c>
      <c r="B286" s="38" t="s">
        <v>214</v>
      </c>
      <c r="C286" s="40" t="s">
        <v>389</v>
      </c>
      <c r="D286" s="78">
        <v>13</v>
      </c>
      <c r="E286" s="44" t="s">
        <v>588</v>
      </c>
      <c r="F286" s="56">
        <v>3260000</v>
      </c>
      <c r="G286" s="55">
        <f t="shared" si="14"/>
        <v>130400</v>
      </c>
      <c r="H286" s="56">
        <v>641894</v>
      </c>
      <c r="I286" s="56">
        <v>521600</v>
      </c>
      <c r="J286" s="55">
        <f t="shared" si="13"/>
        <v>16300</v>
      </c>
      <c r="K286" s="55">
        <v>0</v>
      </c>
      <c r="L286" s="55">
        <v>493729</v>
      </c>
      <c r="M286" s="69">
        <f t="shared" si="12"/>
        <v>1803923</v>
      </c>
    </row>
    <row r="287" spans="1:13" ht="18" x14ac:dyDescent="0.25">
      <c r="A287" s="50">
        <v>266</v>
      </c>
      <c r="B287" s="37" t="s">
        <v>214</v>
      </c>
      <c r="C287" s="40" t="s">
        <v>390</v>
      </c>
      <c r="D287" s="78">
        <v>1</v>
      </c>
      <c r="E287" s="44" t="s">
        <v>589</v>
      </c>
      <c r="F287" s="56">
        <v>1750000</v>
      </c>
      <c r="G287" s="55">
        <f t="shared" si="14"/>
        <v>70000</v>
      </c>
      <c r="H287" s="56">
        <v>344575</v>
      </c>
      <c r="I287" s="56">
        <v>315000</v>
      </c>
      <c r="J287" s="55">
        <f t="shared" si="13"/>
        <v>8750</v>
      </c>
      <c r="K287" s="55">
        <v>0</v>
      </c>
      <c r="L287" s="55">
        <v>269589</v>
      </c>
      <c r="M287" s="69">
        <f t="shared" si="12"/>
        <v>1007914</v>
      </c>
    </row>
    <row r="288" spans="1:13" ht="18" x14ac:dyDescent="0.25">
      <c r="A288" s="50">
        <v>267</v>
      </c>
      <c r="B288" s="37" t="s">
        <v>214</v>
      </c>
      <c r="C288" s="40" t="s">
        <v>391</v>
      </c>
      <c r="D288" s="78">
        <v>200</v>
      </c>
      <c r="E288" s="44" t="s">
        <v>590</v>
      </c>
      <c r="F288" s="56">
        <v>2868400</v>
      </c>
      <c r="G288" s="55">
        <f t="shared" si="14"/>
        <v>114736</v>
      </c>
      <c r="H288" s="56">
        <v>564788</v>
      </c>
      <c r="I288" s="56">
        <v>516312</v>
      </c>
      <c r="J288" s="55">
        <f t="shared" si="13"/>
        <v>14342</v>
      </c>
      <c r="K288" s="55">
        <v>0</v>
      </c>
      <c r="L288" s="55">
        <v>441879</v>
      </c>
      <c r="M288" s="69">
        <f t="shared" si="12"/>
        <v>1652057</v>
      </c>
    </row>
    <row r="289" spans="1:13" ht="18" x14ac:dyDescent="0.25">
      <c r="A289" s="50">
        <v>268</v>
      </c>
      <c r="B289" s="37" t="s">
        <v>214</v>
      </c>
      <c r="C289" s="40" t="s">
        <v>392</v>
      </c>
      <c r="D289" s="78">
        <v>100</v>
      </c>
      <c r="E289" s="44" t="s">
        <v>591</v>
      </c>
      <c r="F289" s="56">
        <v>186500</v>
      </c>
      <c r="G289" s="55">
        <f t="shared" si="14"/>
        <v>7460</v>
      </c>
      <c r="H289" s="56">
        <v>36722</v>
      </c>
      <c r="I289" s="56">
        <v>22380</v>
      </c>
      <c r="J289" s="55">
        <f t="shared" si="13"/>
        <v>932.5</v>
      </c>
      <c r="K289" s="55">
        <v>0</v>
      </c>
      <c r="L289" s="55">
        <v>27278</v>
      </c>
      <c r="M289" s="69">
        <f t="shared" si="12"/>
        <v>94772.5</v>
      </c>
    </row>
    <row r="290" spans="1:13" ht="27" x14ac:dyDescent="0.25">
      <c r="A290" s="50">
        <v>269</v>
      </c>
      <c r="B290" s="37" t="s">
        <v>214</v>
      </c>
      <c r="C290" s="40" t="s">
        <v>393</v>
      </c>
      <c r="D290" s="78">
        <v>4</v>
      </c>
      <c r="E290" s="44" t="s">
        <v>592</v>
      </c>
      <c r="F290" s="56">
        <v>1621000</v>
      </c>
      <c r="G290" s="55">
        <f t="shared" si="14"/>
        <v>64840</v>
      </c>
      <c r="H290" s="56">
        <v>319173</v>
      </c>
      <c r="I290" s="56">
        <v>250940</v>
      </c>
      <c r="J290" s="55">
        <f t="shared" si="13"/>
        <v>8105</v>
      </c>
      <c r="K290" s="55">
        <v>0</v>
      </c>
      <c r="L290" s="55">
        <v>244412</v>
      </c>
      <c r="M290" s="69">
        <f t="shared" ref="M290:M302" si="15">+L290+J290+I290+H290+G290</f>
        <v>887470</v>
      </c>
    </row>
    <row r="291" spans="1:13" ht="18" x14ac:dyDescent="0.25">
      <c r="A291" s="50">
        <v>270</v>
      </c>
      <c r="B291" s="37" t="s">
        <v>214</v>
      </c>
      <c r="C291" s="40" t="s">
        <v>394</v>
      </c>
      <c r="D291" s="78">
        <v>3</v>
      </c>
      <c r="E291" s="44" t="s">
        <v>593</v>
      </c>
      <c r="F291" s="56">
        <v>1000000</v>
      </c>
      <c r="G291" s="55">
        <f t="shared" si="14"/>
        <v>40000</v>
      </c>
      <c r="H291" s="56">
        <v>196900</v>
      </c>
      <c r="I291" s="56">
        <v>0</v>
      </c>
      <c r="J291" s="55">
        <f t="shared" si="13"/>
        <v>5000</v>
      </c>
      <c r="K291" s="55">
        <v>0</v>
      </c>
      <c r="L291" s="55">
        <v>130652</v>
      </c>
      <c r="M291" s="69">
        <f t="shared" si="15"/>
        <v>372552</v>
      </c>
    </row>
    <row r="292" spans="1:13" ht="18" x14ac:dyDescent="0.25">
      <c r="A292" s="50">
        <v>271</v>
      </c>
      <c r="B292" s="37" t="s">
        <v>214</v>
      </c>
      <c r="C292" s="40" t="s">
        <v>395</v>
      </c>
      <c r="D292" s="78">
        <v>14</v>
      </c>
      <c r="E292" s="44" t="s">
        <v>594</v>
      </c>
      <c r="F292" s="56">
        <v>7200000</v>
      </c>
      <c r="G292" s="55">
        <f t="shared" si="14"/>
        <v>288000</v>
      </c>
      <c r="H292" s="56">
        <v>1417680</v>
      </c>
      <c r="I292" s="56">
        <v>1440000</v>
      </c>
      <c r="J292" s="55">
        <f t="shared" si="13"/>
        <v>36000</v>
      </c>
      <c r="K292" s="55">
        <v>0</v>
      </c>
      <c r="L292" s="55">
        <v>1127882</v>
      </c>
      <c r="M292" s="69">
        <f t="shared" si="15"/>
        <v>4309562</v>
      </c>
    </row>
    <row r="293" spans="1:13" ht="18" x14ac:dyDescent="0.25">
      <c r="A293" s="50">
        <v>272</v>
      </c>
      <c r="B293" s="38" t="s">
        <v>214</v>
      </c>
      <c r="C293" s="41" t="s">
        <v>396</v>
      </c>
      <c r="D293" s="79">
        <v>200</v>
      </c>
      <c r="E293" s="44" t="s">
        <v>595</v>
      </c>
      <c r="F293" s="56">
        <v>1600000</v>
      </c>
      <c r="G293" s="55">
        <f t="shared" si="14"/>
        <v>64000</v>
      </c>
      <c r="H293" s="56">
        <v>315040</v>
      </c>
      <c r="I293" s="56">
        <v>224000</v>
      </c>
      <c r="J293" s="55">
        <f t="shared" si="13"/>
        <v>8000</v>
      </c>
      <c r="K293" s="55">
        <v>0</v>
      </c>
      <c r="L293" s="55">
        <v>238162</v>
      </c>
      <c r="M293" s="69">
        <f t="shared" si="15"/>
        <v>849202</v>
      </c>
    </row>
    <row r="294" spans="1:13" ht="27" x14ac:dyDescent="0.25">
      <c r="A294" s="50">
        <v>273</v>
      </c>
      <c r="B294" s="38" t="s">
        <v>214</v>
      </c>
      <c r="C294" s="41" t="s">
        <v>397</v>
      </c>
      <c r="D294" s="79">
        <f>5+12+36</f>
        <v>53</v>
      </c>
      <c r="E294" s="44" t="s">
        <v>596</v>
      </c>
      <c r="F294" s="56">
        <v>3379000</v>
      </c>
      <c r="G294" s="55">
        <f t="shared" si="14"/>
        <v>135160</v>
      </c>
      <c r="H294" s="56">
        <v>673323</v>
      </c>
      <c r="I294" s="56">
        <v>540640</v>
      </c>
      <c r="J294" s="55">
        <v>16896</v>
      </c>
      <c r="K294" s="55">
        <v>0</v>
      </c>
      <c r="L294" s="55">
        <v>511755</v>
      </c>
      <c r="M294" s="69">
        <f t="shared" si="15"/>
        <v>1877774</v>
      </c>
    </row>
    <row r="295" spans="1:13" ht="18" x14ac:dyDescent="0.25">
      <c r="A295" s="50">
        <v>274</v>
      </c>
      <c r="B295" s="38" t="s">
        <v>214</v>
      </c>
      <c r="C295" s="41" t="s">
        <v>398</v>
      </c>
      <c r="D295" s="79">
        <v>30</v>
      </c>
      <c r="E295" s="44" t="s">
        <v>597</v>
      </c>
      <c r="F295" s="56">
        <v>3200000</v>
      </c>
      <c r="G295" s="55">
        <f t="shared" si="14"/>
        <v>128000</v>
      </c>
      <c r="H295" s="56">
        <v>638077</v>
      </c>
      <c r="I295" s="56">
        <v>384000</v>
      </c>
      <c r="J295" s="55">
        <f t="shared" si="13"/>
        <v>16000</v>
      </c>
      <c r="K295" s="55">
        <v>36000</v>
      </c>
      <c r="L295" s="55">
        <v>472682</v>
      </c>
      <c r="M295" s="69">
        <f>+L295+J295+I295+H295+G295+K295</f>
        <v>1674759</v>
      </c>
    </row>
    <row r="296" spans="1:13" ht="36" x14ac:dyDescent="0.25">
      <c r="A296" s="50">
        <v>275</v>
      </c>
      <c r="B296" s="38" t="s">
        <v>214</v>
      </c>
      <c r="C296" s="41" t="s">
        <v>399</v>
      </c>
      <c r="D296" s="79">
        <f>6+6+6+6</f>
        <v>24</v>
      </c>
      <c r="E296" s="44" t="s">
        <v>598</v>
      </c>
      <c r="F296" s="56">
        <v>17400000</v>
      </c>
      <c r="G296" s="55">
        <f t="shared" si="14"/>
        <v>696000</v>
      </c>
      <c r="H296" s="56">
        <v>3434056</v>
      </c>
      <c r="I296" s="56">
        <v>2784000</v>
      </c>
      <c r="J296" s="55">
        <f t="shared" si="13"/>
        <v>87000</v>
      </c>
      <c r="K296" s="55">
        <v>0</v>
      </c>
      <c r="L296" s="55">
        <v>2635238</v>
      </c>
      <c r="M296" s="69">
        <f t="shared" si="15"/>
        <v>9636294</v>
      </c>
    </row>
    <row r="297" spans="1:13" ht="18" x14ac:dyDescent="0.25">
      <c r="A297" s="50">
        <v>276</v>
      </c>
      <c r="B297" s="37" t="s">
        <v>214</v>
      </c>
      <c r="C297" s="40" t="s">
        <v>400</v>
      </c>
      <c r="D297" s="78">
        <v>1</v>
      </c>
      <c r="E297" s="43" t="s">
        <v>599</v>
      </c>
      <c r="F297" s="55">
        <v>250000</v>
      </c>
      <c r="G297" s="55">
        <f t="shared" si="14"/>
        <v>10000</v>
      </c>
      <c r="H297" s="55">
        <v>57222</v>
      </c>
      <c r="I297" s="55">
        <v>0</v>
      </c>
      <c r="J297" s="55">
        <f t="shared" ref="J297" si="16">+F297*0.5/100</f>
        <v>1250</v>
      </c>
      <c r="K297" s="55">
        <v>0</v>
      </c>
      <c r="L297" s="55">
        <v>32664</v>
      </c>
      <c r="M297" s="69">
        <f t="shared" si="15"/>
        <v>101136</v>
      </c>
    </row>
    <row r="298" spans="1:13" ht="18" x14ac:dyDescent="0.25">
      <c r="A298" s="50">
        <v>277</v>
      </c>
      <c r="B298" s="37" t="s">
        <v>214</v>
      </c>
      <c r="C298" s="40" t="s">
        <v>401</v>
      </c>
      <c r="D298" s="78">
        <v>1</v>
      </c>
      <c r="E298" s="43" t="s">
        <v>600</v>
      </c>
      <c r="F298" s="55">
        <v>1400000</v>
      </c>
      <c r="G298" s="55">
        <f t="shared" si="14"/>
        <v>56000</v>
      </c>
      <c r="H298" s="55">
        <v>283657</v>
      </c>
      <c r="I298" s="55">
        <v>7000</v>
      </c>
      <c r="J298" s="55">
        <v>0</v>
      </c>
      <c r="K298" s="55">
        <v>0</v>
      </c>
      <c r="L298" s="55">
        <f t="shared" ref="L298" si="17">+(F298+I298+J298)*13/100</f>
        <v>182910</v>
      </c>
      <c r="M298" s="69">
        <f t="shared" si="15"/>
        <v>529567</v>
      </c>
    </row>
    <row r="299" spans="1:13" ht="18" x14ac:dyDescent="0.25">
      <c r="A299" s="50">
        <v>278</v>
      </c>
      <c r="B299" s="37" t="s">
        <v>214</v>
      </c>
      <c r="C299" s="40" t="s">
        <v>402</v>
      </c>
      <c r="D299" s="78">
        <v>1</v>
      </c>
      <c r="E299" s="43" t="s">
        <v>601</v>
      </c>
      <c r="F299" s="55">
        <v>500000</v>
      </c>
      <c r="G299" s="55">
        <f t="shared" si="14"/>
        <v>20000</v>
      </c>
      <c r="H299" s="55">
        <v>106447</v>
      </c>
      <c r="I299" s="55">
        <v>90000</v>
      </c>
      <c r="J299" s="55">
        <f t="shared" ref="J299:J302" si="18">+F299*0.5/100</f>
        <v>2500</v>
      </c>
      <c r="K299" s="55">
        <v>0</v>
      </c>
      <c r="L299" s="55">
        <v>77027</v>
      </c>
      <c r="M299" s="69">
        <f t="shared" si="15"/>
        <v>295974</v>
      </c>
    </row>
    <row r="300" spans="1:13" ht="18" x14ac:dyDescent="0.25">
      <c r="A300" s="50">
        <v>279</v>
      </c>
      <c r="B300" s="37" t="s">
        <v>214</v>
      </c>
      <c r="C300" s="40" t="s">
        <v>403</v>
      </c>
      <c r="D300" s="78">
        <v>4</v>
      </c>
      <c r="E300" s="43" t="s">
        <v>602</v>
      </c>
      <c r="F300" s="55">
        <v>800000</v>
      </c>
      <c r="G300" s="55">
        <f t="shared" si="14"/>
        <v>32000</v>
      </c>
      <c r="H300" s="55">
        <v>165517</v>
      </c>
      <c r="I300" s="55">
        <v>160000</v>
      </c>
      <c r="J300" s="55">
        <f t="shared" si="18"/>
        <v>4000</v>
      </c>
      <c r="K300" s="55">
        <v>0</v>
      </c>
      <c r="L300" s="55">
        <v>125322</v>
      </c>
      <c r="M300" s="69">
        <f t="shared" si="15"/>
        <v>486839</v>
      </c>
    </row>
    <row r="301" spans="1:13" ht="18" x14ac:dyDescent="0.25">
      <c r="A301" s="50">
        <v>280</v>
      </c>
      <c r="B301" s="37" t="s">
        <v>214</v>
      </c>
      <c r="C301" s="40" t="s">
        <v>404</v>
      </c>
      <c r="D301" s="78">
        <v>4</v>
      </c>
      <c r="E301" s="45" t="s">
        <v>603</v>
      </c>
      <c r="F301" s="47">
        <v>150000</v>
      </c>
      <c r="G301" s="55">
        <f t="shared" si="14"/>
        <v>6000</v>
      </c>
      <c r="H301" s="47">
        <v>37532</v>
      </c>
      <c r="I301" s="47">
        <v>30000</v>
      </c>
      <c r="J301" s="55">
        <f t="shared" si="18"/>
        <v>750</v>
      </c>
      <c r="K301" s="55">
        <v>0</v>
      </c>
      <c r="L301" s="55">
        <v>23499</v>
      </c>
      <c r="M301" s="69">
        <f>+L301+J301+I301+H301+G301</f>
        <v>97781</v>
      </c>
    </row>
    <row r="302" spans="1:13" ht="18.75" thickBot="1" x14ac:dyDescent="0.3">
      <c r="A302" s="50">
        <v>281</v>
      </c>
      <c r="B302" s="39" t="s">
        <v>214</v>
      </c>
      <c r="C302" s="42" t="s">
        <v>405</v>
      </c>
      <c r="D302" s="80">
        <v>200</v>
      </c>
      <c r="E302" s="46" t="s">
        <v>604</v>
      </c>
      <c r="F302" s="57">
        <v>714000</v>
      </c>
      <c r="G302" s="57">
        <f t="shared" si="14"/>
        <v>28560</v>
      </c>
      <c r="H302" s="57">
        <v>148584</v>
      </c>
      <c r="I302" s="57">
        <v>128520</v>
      </c>
      <c r="J302" s="57">
        <f t="shared" si="18"/>
        <v>3570</v>
      </c>
      <c r="K302" s="57">
        <v>0</v>
      </c>
      <c r="L302" s="57">
        <v>109994</v>
      </c>
      <c r="M302" s="70">
        <f t="shared" si="15"/>
        <v>419228</v>
      </c>
    </row>
    <row r="303" spans="1:13" ht="16.5" thickBot="1" x14ac:dyDescent="0.3">
      <c r="A303" s="98" t="s">
        <v>711</v>
      </c>
      <c r="B303" s="99"/>
      <c r="C303" s="99"/>
      <c r="D303" s="99"/>
      <c r="E303" s="100"/>
      <c r="F303" s="36">
        <f>SUM(F278:F302)</f>
        <v>80408900</v>
      </c>
      <c r="G303" s="28"/>
      <c r="H303" s="28"/>
      <c r="I303" s="28"/>
      <c r="J303" s="28"/>
      <c r="K303" s="28"/>
      <c r="L303" s="28"/>
      <c r="M303" s="36">
        <f>SUM(M100:M302)</f>
        <v>4540216207.3877001</v>
      </c>
    </row>
    <row r="304" spans="1:13" ht="16.5" customHeight="1" thickBot="1" x14ac:dyDescent="0.3">
      <c r="A304" s="111" t="s">
        <v>709</v>
      </c>
      <c r="B304" s="112"/>
      <c r="C304" s="112"/>
      <c r="D304" s="112"/>
      <c r="E304" s="112"/>
      <c r="F304" s="112"/>
      <c r="G304" s="112"/>
      <c r="H304" s="112"/>
      <c r="I304" s="112"/>
      <c r="J304" s="112"/>
      <c r="K304" s="112"/>
      <c r="L304" s="112"/>
      <c r="M304" s="113"/>
    </row>
    <row r="305" spans="1:13" ht="26.25" thickBot="1" x14ac:dyDescent="0.3">
      <c r="A305" s="21" t="s">
        <v>1</v>
      </c>
      <c r="B305" s="1" t="s">
        <v>2</v>
      </c>
      <c r="C305" s="22" t="s">
        <v>3</v>
      </c>
      <c r="D305" s="22"/>
      <c r="E305" s="1" t="s">
        <v>4</v>
      </c>
      <c r="F305" s="23" t="s">
        <v>5</v>
      </c>
      <c r="G305" s="28"/>
      <c r="H305" s="28"/>
      <c r="I305" s="28"/>
      <c r="J305" s="28"/>
      <c r="K305" s="28"/>
      <c r="L305" s="28"/>
      <c r="M305" s="32" t="s">
        <v>5</v>
      </c>
    </row>
    <row r="306" spans="1:13" ht="27" x14ac:dyDescent="0.25">
      <c r="A306" s="48">
        <v>282</v>
      </c>
      <c r="B306" s="49" t="s">
        <v>605</v>
      </c>
      <c r="C306" s="52" t="s">
        <v>609</v>
      </c>
      <c r="D306" s="81">
        <v>1</v>
      </c>
      <c r="E306" s="54" t="s">
        <v>657</v>
      </c>
      <c r="F306" s="58">
        <v>80000000</v>
      </c>
      <c r="G306" s="58">
        <f t="shared" ref="G306:G354" si="19">+F306*0.04</f>
        <v>3200000</v>
      </c>
      <c r="H306" s="58">
        <v>3414921</v>
      </c>
      <c r="I306" s="58">
        <f>+F306*0.1</f>
        <v>8000000</v>
      </c>
      <c r="J306" s="58">
        <f>+F306*0.5/100</f>
        <v>400000</v>
      </c>
      <c r="K306" s="58">
        <v>0</v>
      </c>
      <c r="L306" s="58">
        <f>+(F306+I306+J306+K306)*0.13</f>
        <v>11492000</v>
      </c>
      <c r="M306" s="71">
        <f>+L306+J306+I306+H306+G306+K306</f>
        <v>26506921</v>
      </c>
    </row>
    <row r="307" spans="1:13" ht="27" x14ac:dyDescent="0.25">
      <c r="A307" s="50">
        <v>283</v>
      </c>
      <c r="B307" s="37" t="s">
        <v>605</v>
      </c>
      <c r="C307" s="40" t="s">
        <v>610</v>
      </c>
      <c r="D307" s="78">
        <v>1</v>
      </c>
      <c r="E307" s="43" t="s">
        <v>658</v>
      </c>
      <c r="F307" s="59">
        <v>25000000</v>
      </c>
      <c r="G307" s="59">
        <f t="shared" si="19"/>
        <v>1000000</v>
      </c>
      <c r="H307" s="59">
        <v>2788138</v>
      </c>
      <c r="I307" s="59">
        <f>+F307*0.2</f>
        <v>5000000</v>
      </c>
      <c r="J307" s="59">
        <f>+F307*0.5/100</f>
        <v>125000</v>
      </c>
      <c r="K307" s="59">
        <v>0</v>
      </c>
      <c r="L307" s="59">
        <f t="shared" ref="L307:L356" si="20">+(F307+I307+J307+K307)*0.13</f>
        <v>3916250</v>
      </c>
      <c r="M307" s="69">
        <f t="shared" ref="M307:M351" si="21">+L307+J307+I307+H307+G307+K307</f>
        <v>12829388</v>
      </c>
    </row>
    <row r="308" spans="1:13" ht="27" x14ac:dyDescent="0.25">
      <c r="A308" s="50">
        <v>284</v>
      </c>
      <c r="B308" s="37" t="s">
        <v>605</v>
      </c>
      <c r="C308" s="40" t="s">
        <v>611</v>
      </c>
      <c r="D308" s="78">
        <v>1</v>
      </c>
      <c r="E308" s="43" t="s">
        <v>659</v>
      </c>
      <c r="F308" s="59">
        <v>15000000</v>
      </c>
      <c r="G308" s="59">
        <f t="shared" si="19"/>
        <v>600000</v>
      </c>
      <c r="H308" s="59">
        <v>2365131</v>
      </c>
      <c r="I308" s="59">
        <f>+F308*0.2</f>
        <v>3000000</v>
      </c>
      <c r="J308" s="59">
        <f t="shared" ref="J308:J354" si="22">+F308*0.5/100</f>
        <v>75000</v>
      </c>
      <c r="K308" s="59">
        <v>0</v>
      </c>
      <c r="L308" s="59">
        <f t="shared" si="20"/>
        <v>2349750</v>
      </c>
      <c r="M308" s="69">
        <f t="shared" si="21"/>
        <v>8389881</v>
      </c>
    </row>
    <row r="309" spans="1:13" x14ac:dyDescent="0.25">
      <c r="A309" s="50">
        <v>285</v>
      </c>
      <c r="B309" s="37" t="s">
        <v>606</v>
      </c>
      <c r="C309" s="40" t="s">
        <v>612</v>
      </c>
      <c r="D309" s="78">
        <v>1</v>
      </c>
      <c r="E309" s="43" t="s">
        <v>660</v>
      </c>
      <c r="F309" s="59">
        <v>2000000</v>
      </c>
      <c r="G309" s="59">
        <f t="shared" si="19"/>
        <v>80000</v>
      </c>
      <c r="H309" s="59">
        <v>92400</v>
      </c>
      <c r="I309" s="59">
        <f>+F309*0.2</f>
        <v>400000</v>
      </c>
      <c r="J309" s="59">
        <f t="shared" si="22"/>
        <v>10000</v>
      </c>
      <c r="K309" s="59">
        <v>0</v>
      </c>
      <c r="L309" s="59">
        <f t="shared" si="20"/>
        <v>313300</v>
      </c>
      <c r="M309" s="69">
        <f t="shared" si="21"/>
        <v>895700</v>
      </c>
    </row>
    <row r="310" spans="1:13" x14ac:dyDescent="0.25">
      <c r="A310" s="50">
        <v>286</v>
      </c>
      <c r="B310" s="37" t="s">
        <v>606</v>
      </c>
      <c r="C310" s="40" t="s">
        <v>613</v>
      </c>
      <c r="D310" s="78">
        <v>1</v>
      </c>
      <c r="E310" s="43" t="s">
        <v>661</v>
      </c>
      <c r="F310" s="59">
        <v>1500000</v>
      </c>
      <c r="G310" s="59">
        <f t="shared" si="19"/>
        <v>60000</v>
      </c>
      <c r="H310" s="59">
        <v>69630</v>
      </c>
      <c r="I310" s="59">
        <f t="shared" ref="I310:I315" si="23">+F310*0.15</f>
        <v>225000</v>
      </c>
      <c r="J310" s="59">
        <f t="shared" si="22"/>
        <v>7500</v>
      </c>
      <c r="K310" s="59">
        <v>0</v>
      </c>
      <c r="L310" s="59">
        <f t="shared" si="20"/>
        <v>225225</v>
      </c>
      <c r="M310" s="69">
        <f t="shared" si="21"/>
        <v>587355</v>
      </c>
    </row>
    <row r="311" spans="1:13" x14ac:dyDescent="0.25">
      <c r="A311" s="50">
        <v>287</v>
      </c>
      <c r="B311" s="37" t="s">
        <v>606</v>
      </c>
      <c r="C311" s="40" t="s">
        <v>614</v>
      </c>
      <c r="D311" s="78">
        <v>1</v>
      </c>
      <c r="E311" s="43" t="s">
        <v>662</v>
      </c>
      <c r="F311" s="59">
        <v>1500000</v>
      </c>
      <c r="G311" s="59">
        <f t="shared" si="19"/>
        <v>60000</v>
      </c>
      <c r="H311" s="59">
        <v>69630</v>
      </c>
      <c r="I311" s="59">
        <f t="shared" si="23"/>
        <v>225000</v>
      </c>
      <c r="J311" s="59">
        <f t="shared" si="22"/>
        <v>7500</v>
      </c>
      <c r="K311" s="59">
        <v>0</v>
      </c>
      <c r="L311" s="59">
        <f t="shared" si="20"/>
        <v>225225</v>
      </c>
      <c r="M311" s="69">
        <f t="shared" si="21"/>
        <v>587355</v>
      </c>
    </row>
    <row r="312" spans="1:13" x14ac:dyDescent="0.25">
      <c r="A312" s="50">
        <v>288</v>
      </c>
      <c r="B312" s="37" t="s">
        <v>606</v>
      </c>
      <c r="C312" s="40" t="s">
        <v>615</v>
      </c>
      <c r="D312" s="78">
        <v>1</v>
      </c>
      <c r="E312" s="43" t="s">
        <v>663</v>
      </c>
      <c r="F312" s="59">
        <v>1500000</v>
      </c>
      <c r="G312" s="59">
        <f t="shared" si="19"/>
        <v>60000</v>
      </c>
      <c r="H312" s="59">
        <v>69630</v>
      </c>
      <c r="I312" s="59">
        <f t="shared" si="23"/>
        <v>225000</v>
      </c>
      <c r="J312" s="59">
        <f t="shared" si="22"/>
        <v>7500</v>
      </c>
      <c r="K312" s="59">
        <v>0</v>
      </c>
      <c r="L312" s="59">
        <f t="shared" si="20"/>
        <v>225225</v>
      </c>
      <c r="M312" s="69">
        <f t="shared" si="21"/>
        <v>587355</v>
      </c>
    </row>
    <row r="313" spans="1:13" x14ac:dyDescent="0.25">
      <c r="A313" s="50">
        <v>289</v>
      </c>
      <c r="B313" s="37" t="s">
        <v>606</v>
      </c>
      <c r="C313" s="40" t="s">
        <v>616</v>
      </c>
      <c r="D313" s="78">
        <v>1</v>
      </c>
      <c r="E313" s="43" t="s">
        <v>664</v>
      </c>
      <c r="F313" s="59">
        <v>1500000</v>
      </c>
      <c r="G313" s="59">
        <f t="shared" si="19"/>
        <v>60000</v>
      </c>
      <c r="H313" s="59">
        <v>69630</v>
      </c>
      <c r="I313" s="59">
        <f t="shared" si="23"/>
        <v>225000</v>
      </c>
      <c r="J313" s="59">
        <f t="shared" si="22"/>
        <v>7500</v>
      </c>
      <c r="K313" s="59">
        <v>0</v>
      </c>
      <c r="L313" s="59">
        <f t="shared" si="20"/>
        <v>225225</v>
      </c>
      <c r="M313" s="69">
        <f t="shared" si="21"/>
        <v>587355</v>
      </c>
    </row>
    <row r="314" spans="1:13" x14ac:dyDescent="0.25">
      <c r="A314" s="50">
        <v>290</v>
      </c>
      <c r="B314" s="37" t="s">
        <v>606</v>
      </c>
      <c r="C314" s="40" t="s">
        <v>617</v>
      </c>
      <c r="D314" s="78">
        <v>1</v>
      </c>
      <c r="E314" s="43" t="s">
        <v>665</v>
      </c>
      <c r="F314" s="59">
        <v>1500000</v>
      </c>
      <c r="G314" s="59">
        <f t="shared" si="19"/>
        <v>60000</v>
      </c>
      <c r="H314" s="59">
        <v>69630</v>
      </c>
      <c r="I314" s="59">
        <f t="shared" si="23"/>
        <v>225000</v>
      </c>
      <c r="J314" s="59">
        <f t="shared" si="22"/>
        <v>7500</v>
      </c>
      <c r="K314" s="59">
        <v>0</v>
      </c>
      <c r="L314" s="59">
        <f t="shared" si="20"/>
        <v>225225</v>
      </c>
      <c r="M314" s="69">
        <f t="shared" si="21"/>
        <v>587355</v>
      </c>
    </row>
    <row r="315" spans="1:13" x14ac:dyDescent="0.25">
      <c r="A315" s="50">
        <v>291</v>
      </c>
      <c r="B315" s="37" t="s">
        <v>606</v>
      </c>
      <c r="C315" s="40" t="s">
        <v>618</v>
      </c>
      <c r="D315" s="78">
        <v>1</v>
      </c>
      <c r="E315" s="43" t="s">
        <v>666</v>
      </c>
      <c r="F315" s="59">
        <v>1500000</v>
      </c>
      <c r="G315" s="59">
        <f t="shared" si="19"/>
        <v>60000</v>
      </c>
      <c r="H315" s="59">
        <v>69630</v>
      </c>
      <c r="I315" s="59">
        <f t="shared" si="23"/>
        <v>225000</v>
      </c>
      <c r="J315" s="59">
        <f t="shared" si="22"/>
        <v>7500</v>
      </c>
      <c r="K315" s="59">
        <v>0</v>
      </c>
      <c r="L315" s="59">
        <f t="shared" si="20"/>
        <v>225225</v>
      </c>
      <c r="M315" s="69">
        <f t="shared" si="21"/>
        <v>587355</v>
      </c>
    </row>
    <row r="316" spans="1:13" x14ac:dyDescent="0.25">
      <c r="A316" s="50">
        <v>292</v>
      </c>
      <c r="B316" s="37" t="s">
        <v>606</v>
      </c>
      <c r="C316" s="40" t="s">
        <v>619</v>
      </c>
      <c r="D316" s="78">
        <v>1</v>
      </c>
      <c r="E316" s="43" t="s">
        <v>667</v>
      </c>
      <c r="F316" s="59">
        <v>500000</v>
      </c>
      <c r="G316" s="59">
        <f t="shared" si="19"/>
        <v>20000</v>
      </c>
      <c r="H316" s="59">
        <v>23100</v>
      </c>
      <c r="I316" s="59">
        <f t="shared" ref="I316:I322" si="24">+F316*0.2</f>
        <v>100000</v>
      </c>
      <c r="J316" s="59">
        <f t="shared" si="22"/>
        <v>2500</v>
      </c>
      <c r="K316" s="59">
        <v>0</v>
      </c>
      <c r="L316" s="59">
        <f t="shared" si="20"/>
        <v>78325</v>
      </c>
      <c r="M316" s="69">
        <f t="shared" si="21"/>
        <v>223925</v>
      </c>
    </row>
    <row r="317" spans="1:13" x14ac:dyDescent="0.25">
      <c r="A317" s="50">
        <v>293</v>
      </c>
      <c r="B317" s="37" t="s">
        <v>606</v>
      </c>
      <c r="C317" s="40" t="s">
        <v>620</v>
      </c>
      <c r="D317" s="78">
        <v>1</v>
      </c>
      <c r="E317" s="43" t="s">
        <v>668</v>
      </c>
      <c r="F317" s="59">
        <v>500000</v>
      </c>
      <c r="G317" s="59">
        <f t="shared" si="19"/>
        <v>20000</v>
      </c>
      <c r="H317" s="59">
        <v>23100</v>
      </c>
      <c r="I317" s="59">
        <f t="shared" si="24"/>
        <v>100000</v>
      </c>
      <c r="J317" s="59">
        <f t="shared" si="22"/>
        <v>2500</v>
      </c>
      <c r="K317" s="59">
        <v>0</v>
      </c>
      <c r="L317" s="59">
        <f t="shared" si="20"/>
        <v>78325</v>
      </c>
      <c r="M317" s="69">
        <f t="shared" si="21"/>
        <v>223925</v>
      </c>
    </row>
    <row r="318" spans="1:13" x14ac:dyDescent="0.25">
      <c r="A318" s="50">
        <v>294</v>
      </c>
      <c r="B318" s="37" t="s">
        <v>606</v>
      </c>
      <c r="C318" s="40" t="s">
        <v>621</v>
      </c>
      <c r="D318" s="78">
        <v>1</v>
      </c>
      <c r="E318" s="43" t="s">
        <v>669</v>
      </c>
      <c r="F318" s="59">
        <v>500000</v>
      </c>
      <c r="G318" s="59">
        <f t="shared" si="19"/>
        <v>20000</v>
      </c>
      <c r="H318" s="59">
        <v>23100</v>
      </c>
      <c r="I318" s="59">
        <f t="shared" si="24"/>
        <v>100000</v>
      </c>
      <c r="J318" s="59">
        <f t="shared" si="22"/>
        <v>2500</v>
      </c>
      <c r="K318" s="59">
        <v>0</v>
      </c>
      <c r="L318" s="59">
        <f t="shared" si="20"/>
        <v>78325</v>
      </c>
      <c r="M318" s="69">
        <f t="shared" si="21"/>
        <v>223925</v>
      </c>
    </row>
    <row r="319" spans="1:13" x14ac:dyDescent="0.25">
      <c r="A319" s="50">
        <v>295</v>
      </c>
      <c r="B319" s="37" t="s">
        <v>606</v>
      </c>
      <c r="C319" s="40" t="s">
        <v>622</v>
      </c>
      <c r="D319" s="78">
        <v>1</v>
      </c>
      <c r="E319" s="43" t="s">
        <v>670</v>
      </c>
      <c r="F319" s="59">
        <v>500000</v>
      </c>
      <c r="G319" s="59">
        <f t="shared" si="19"/>
        <v>20000</v>
      </c>
      <c r="H319" s="59">
        <v>23100</v>
      </c>
      <c r="I319" s="59">
        <f t="shared" si="24"/>
        <v>100000</v>
      </c>
      <c r="J319" s="59">
        <f t="shared" si="22"/>
        <v>2500</v>
      </c>
      <c r="K319" s="59">
        <v>0</v>
      </c>
      <c r="L319" s="59">
        <f t="shared" si="20"/>
        <v>78325</v>
      </c>
      <c r="M319" s="69">
        <f t="shared" si="21"/>
        <v>223925</v>
      </c>
    </row>
    <row r="320" spans="1:13" x14ac:dyDescent="0.25">
      <c r="A320" s="50">
        <v>296</v>
      </c>
      <c r="B320" s="37" t="s">
        <v>606</v>
      </c>
      <c r="C320" s="40" t="s">
        <v>623</v>
      </c>
      <c r="D320" s="78">
        <v>1</v>
      </c>
      <c r="E320" s="43" t="s">
        <v>671</v>
      </c>
      <c r="F320" s="59">
        <v>500000</v>
      </c>
      <c r="G320" s="59">
        <f t="shared" si="19"/>
        <v>20000</v>
      </c>
      <c r="H320" s="59">
        <v>23100</v>
      </c>
      <c r="I320" s="59">
        <f t="shared" si="24"/>
        <v>100000</v>
      </c>
      <c r="J320" s="59">
        <f t="shared" si="22"/>
        <v>2500</v>
      </c>
      <c r="K320" s="59">
        <v>0</v>
      </c>
      <c r="L320" s="59">
        <f t="shared" si="20"/>
        <v>78325</v>
      </c>
      <c r="M320" s="69">
        <f t="shared" si="21"/>
        <v>223925</v>
      </c>
    </row>
    <row r="321" spans="1:13" ht="18" x14ac:dyDescent="0.25">
      <c r="A321" s="50">
        <v>297</v>
      </c>
      <c r="B321" s="37" t="s">
        <v>607</v>
      </c>
      <c r="C321" s="40" t="s">
        <v>616</v>
      </c>
      <c r="D321" s="78">
        <v>1</v>
      </c>
      <c r="E321" s="43" t="s">
        <v>672</v>
      </c>
      <c r="F321" s="59">
        <v>32500000</v>
      </c>
      <c r="G321" s="59">
        <f t="shared" si="19"/>
        <v>1300000</v>
      </c>
      <c r="H321" s="59">
        <v>2003937</v>
      </c>
      <c r="I321" s="59">
        <f t="shared" si="24"/>
        <v>6500000</v>
      </c>
      <c r="J321" s="59">
        <f t="shared" si="22"/>
        <v>162500</v>
      </c>
      <c r="K321" s="59">
        <v>0</v>
      </c>
      <c r="L321" s="59">
        <f t="shared" si="20"/>
        <v>5091125</v>
      </c>
      <c r="M321" s="69">
        <f t="shared" si="21"/>
        <v>15057562</v>
      </c>
    </row>
    <row r="322" spans="1:13" ht="18" x14ac:dyDescent="0.25">
      <c r="A322" s="50">
        <v>298</v>
      </c>
      <c r="B322" s="37" t="s">
        <v>607</v>
      </c>
      <c r="C322" s="40" t="s">
        <v>617</v>
      </c>
      <c r="D322" s="78">
        <v>1</v>
      </c>
      <c r="E322" s="43" t="s">
        <v>673</v>
      </c>
      <c r="F322" s="59">
        <v>16000000</v>
      </c>
      <c r="G322" s="59">
        <f t="shared" si="19"/>
        <v>640000</v>
      </c>
      <c r="H322" s="59">
        <v>2003937</v>
      </c>
      <c r="I322" s="59">
        <f t="shared" si="24"/>
        <v>3200000</v>
      </c>
      <c r="J322" s="59">
        <f t="shared" si="22"/>
        <v>80000</v>
      </c>
      <c r="K322" s="59">
        <v>0</v>
      </c>
      <c r="L322" s="59">
        <f t="shared" si="20"/>
        <v>2506400</v>
      </c>
      <c r="M322" s="69">
        <f t="shared" si="21"/>
        <v>8430337</v>
      </c>
    </row>
    <row r="323" spans="1:13" ht="36" x14ac:dyDescent="0.25">
      <c r="A323" s="50">
        <v>299</v>
      </c>
      <c r="B323" s="37" t="s">
        <v>607</v>
      </c>
      <c r="C323" s="40" t="s">
        <v>618</v>
      </c>
      <c r="D323" s="78">
        <v>360</v>
      </c>
      <c r="E323" s="43" t="s">
        <v>674</v>
      </c>
      <c r="F323" s="59">
        <v>10200000</v>
      </c>
      <c r="G323" s="59">
        <f t="shared" si="19"/>
        <v>408000</v>
      </c>
      <c r="H323" s="59">
        <v>471240</v>
      </c>
      <c r="I323" s="59">
        <v>2550000</v>
      </c>
      <c r="J323" s="59">
        <f t="shared" si="22"/>
        <v>51000</v>
      </c>
      <c r="K323" s="59">
        <v>0</v>
      </c>
      <c r="L323" s="59">
        <f t="shared" si="20"/>
        <v>1664130</v>
      </c>
      <c r="M323" s="69">
        <f t="shared" si="21"/>
        <v>5144370</v>
      </c>
    </row>
    <row r="324" spans="1:13" x14ac:dyDescent="0.25">
      <c r="A324" s="50">
        <v>300</v>
      </c>
      <c r="B324" s="37" t="s">
        <v>11</v>
      </c>
      <c r="C324" s="40" t="s">
        <v>624</v>
      </c>
      <c r="D324" s="78">
        <v>1</v>
      </c>
      <c r="E324" s="43" t="s">
        <v>675</v>
      </c>
      <c r="F324" s="59">
        <v>1000000</v>
      </c>
      <c r="G324" s="59">
        <f t="shared" si="19"/>
        <v>40000</v>
      </c>
      <c r="H324" s="59">
        <v>0</v>
      </c>
      <c r="I324" s="59">
        <v>200000</v>
      </c>
      <c r="J324" s="59">
        <f t="shared" si="22"/>
        <v>5000</v>
      </c>
      <c r="K324" s="59">
        <v>0</v>
      </c>
      <c r="L324" s="59">
        <f t="shared" si="20"/>
        <v>156650</v>
      </c>
      <c r="M324" s="69">
        <f t="shared" si="21"/>
        <v>401650</v>
      </c>
    </row>
    <row r="325" spans="1:13" x14ac:dyDescent="0.25">
      <c r="A325" s="50">
        <v>301</v>
      </c>
      <c r="B325" s="37" t="s">
        <v>11</v>
      </c>
      <c r="C325" s="40" t="s">
        <v>625</v>
      </c>
      <c r="D325" s="78">
        <v>1</v>
      </c>
      <c r="E325" s="43" t="s">
        <v>676</v>
      </c>
      <c r="F325" s="59">
        <v>8000000</v>
      </c>
      <c r="G325" s="59">
        <f t="shared" si="19"/>
        <v>320000</v>
      </c>
      <c r="H325" s="59">
        <v>0</v>
      </c>
      <c r="I325" s="59">
        <v>1120000</v>
      </c>
      <c r="J325" s="59">
        <f t="shared" si="22"/>
        <v>40000</v>
      </c>
      <c r="K325" s="59">
        <v>0</v>
      </c>
      <c r="L325" s="59">
        <f t="shared" si="20"/>
        <v>1190800</v>
      </c>
      <c r="M325" s="69">
        <f t="shared" si="21"/>
        <v>2670800</v>
      </c>
    </row>
    <row r="326" spans="1:13" x14ac:dyDescent="0.25">
      <c r="A326" s="50">
        <v>302</v>
      </c>
      <c r="B326" s="37" t="s">
        <v>11</v>
      </c>
      <c r="C326" s="40" t="s">
        <v>626</v>
      </c>
      <c r="D326" s="78">
        <v>280</v>
      </c>
      <c r="E326" s="43" t="s">
        <v>677</v>
      </c>
      <c r="F326" s="59">
        <v>8400000</v>
      </c>
      <c r="G326" s="59">
        <f t="shared" si="19"/>
        <v>336000</v>
      </c>
      <c r="H326" s="59">
        <v>0</v>
      </c>
      <c r="I326" s="59">
        <v>1512000</v>
      </c>
      <c r="J326" s="59">
        <f t="shared" si="22"/>
        <v>42000</v>
      </c>
      <c r="K326" s="59">
        <v>0</v>
      </c>
      <c r="L326" s="59">
        <f t="shared" si="20"/>
        <v>1294020</v>
      </c>
      <c r="M326" s="69">
        <f t="shared" si="21"/>
        <v>3184020</v>
      </c>
    </row>
    <row r="327" spans="1:13" ht="18" x14ac:dyDescent="0.25">
      <c r="A327" s="50">
        <v>303</v>
      </c>
      <c r="B327" s="37" t="s">
        <v>11</v>
      </c>
      <c r="C327" s="40" t="s">
        <v>627</v>
      </c>
      <c r="D327" s="78">
        <v>1</v>
      </c>
      <c r="E327" s="43" t="s">
        <v>678</v>
      </c>
      <c r="F327" s="59">
        <v>12500000</v>
      </c>
      <c r="G327" s="59">
        <f t="shared" si="19"/>
        <v>500000</v>
      </c>
      <c r="H327" s="59">
        <v>0</v>
      </c>
      <c r="I327" s="59">
        <v>2500000</v>
      </c>
      <c r="J327" s="59">
        <f t="shared" si="22"/>
        <v>62500</v>
      </c>
      <c r="K327" s="59">
        <v>0</v>
      </c>
      <c r="L327" s="59">
        <f t="shared" si="20"/>
        <v>1958125</v>
      </c>
      <c r="M327" s="69">
        <f t="shared" si="21"/>
        <v>5020625</v>
      </c>
    </row>
    <row r="328" spans="1:13" ht="18" x14ac:dyDescent="0.25">
      <c r="A328" s="50">
        <v>304</v>
      </c>
      <c r="B328" s="37" t="s">
        <v>11</v>
      </c>
      <c r="C328" s="40" t="s">
        <v>628</v>
      </c>
      <c r="D328" s="78">
        <v>1</v>
      </c>
      <c r="E328" s="43" t="s">
        <v>679</v>
      </c>
      <c r="F328" s="59">
        <v>15000000</v>
      </c>
      <c r="G328" s="59">
        <f t="shared" si="19"/>
        <v>600000</v>
      </c>
      <c r="H328" s="59">
        <v>0</v>
      </c>
      <c r="I328" s="59">
        <v>3750000</v>
      </c>
      <c r="J328" s="59">
        <f t="shared" si="22"/>
        <v>75000</v>
      </c>
      <c r="K328" s="59">
        <v>0</v>
      </c>
      <c r="L328" s="59">
        <f t="shared" si="20"/>
        <v>2447250</v>
      </c>
      <c r="M328" s="69">
        <f t="shared" si="21"/>
        <v>6872250</v>
      </c>
    </row>
    <row r="329" spans="1:13" ht="18" x14ac:dyDescent="0.25">
      <c r="A329" s="50">
        <v>305</v>
      </c>
      <c r="B329" s="37" t="s">
        <v>11</v>
      </c>
      <c r="C329" s="40" t="s">
        <v>629</v>
      </c>
      <c r="D329" s="78">
        <v>1</v>
      </c>
      <c r="E329" s="43" t="s">
        <v>680</v>
      </c>
      <c r="F329" s="59">
        <v>17250000</v>
      </c>
      <c r="G329" s="59">
        <f t="shared" si="19"/>
        <v>690000</v>
      </c>
      <c r="H329" s="59">
        <v>0</v>
      </c>
      <c r="I329" s="59">
        <v>4312500</v>
      </c>
      <c r="J329" s="59">
        <f t="shared" si="22"/>
        <v>86250</v>
      </c>
      <c r="K329" s="59">
        <v>0</v>
      </c>
      <c r="L329" s="59">
        <f t="shared" si="20"/>
        <v>2814337.5</v>
      </c>
      <c r="M329" s="69">
        <f t="shared" si="21"/>
        <v>7903087.5</v>
      </c>
    </row>
    <row r="330" spans="1:13" ht="18" x14ac:dyDescent="0.25">
      <c r="A330" s="50">
        <v>306</v>
      </c>
      <c r="B330" s="37" t="s">
        <v>11</v>
      </c>
      <c r="C330" s="40" t="s">
        <v>630</v>
      </c>
      <c r="D330" s="78">
        <v>1</v>
      </c>
      <c r="E330" s="43" t="s">
        <v>681</v>
      </c>
      <c r="F330" s="59">
        <v>60000000</v>
      </c>
      <c r="G330" s="59">
        <f t="shared" si="19"/>
        <v>2400000</v>
      </c>
      <c r="H330" s="59">
        <v>0</v>
      </c>
      <c r="I330" s="59">
        <v>12000000</v>
      </c>
      <c r="J330" s="59">
        <f t="shared" si="22"/>
        <v>300000</v>
      </c>
      <c r="K330" s="59">
        <v>0</v>
      </c>
      <c r="L330" s="59">
        <f t="shared" si="20"/>
        <v>9399000</v>
      </c>
      <c r="M330" s="69">
        <f t="shared" si="21"/>
        <v>24099000</v>
      </c>
    </row>
    <row r="331" spans="1:13" ht="27" x14ac:dyDescent="0.25">
      <c r="A331" s="50">
        <v>307</v>
      </c>
      <c r="B331" s="37" t="s">
        <v>11</v>
      </c>
      <c r="C331" s="40" t="s">
        <v>631</v>
      </c>
      <c r="D331" s="78">
        <v>1</v>
      </c>
      <c r="E331" s="43" t="s">
        <v>682</v>
      </c>
      <c r="F331" s="59">
        <v>18187786</v>
      </c>
      <c r="G331" s="59">
        <f t="shared" si="19"/>
        <v>727511.44000000006</v>
      </c>
      <c r="H331" s="59">
        <v>0</v>
      </c>
      <c r="I331" s="59">
        <f>+F331*0.2</f>
        <v>3637557.2</v>
      </c>
      <c r="J331" s="59">
        <f t="shared" si="22"/>
        <v>90938.93</v>
      </c>
      <c r="K331" s="59">
        <v>0</v>
      </c>
      <c r="L331" s="59">
        <f t="shared" si="20"/>
        <v>2849116.6768999998</v>
      </c>
      <c r="M331" s="69">
        <f t="shared" si="21"/>
        <v>7305124.2469000006</v>
      </c>
    </row>
    <row r="332" spans="1:13" ht="18" x14ac:dyDescent="0.25">
      <c r="A332" s="50">
        <v>308</v>
      </c>
      <c r="B332" s="37" t="s">
        <v>11</v>
      </c>
      <c r="C332" s="40" t="s">
        <v>632</v>
      </c>
      <c r="D332" s="78">
        <v>1</v>
      </c>
      <c r="E332" s="43" t="s">
        <v>683</v>
      </c>
      <c r="F332" s="59">
        <v>16495232</v>
      </c>
      <c r="G332" s="59">
        <f t="shared" si="19"/>
        <v>659809.28000000003</v>
      </c>
      <c r="H332" s="59">
        <v>0</v>
      </c>
      <c r="I332" s="59">
        <f>+F332*0.2</f>
        <v>3299046.4000000004</v>
      </c>
      <c r="J332" s="59">
        <f t="shared" si="22"/>
        <v>82476.160000000003</v>
      </c>
      <c r="K332" s="59">
        <v>0</v>
      </c>
      <c r="L332" s="59">
        <f t="shared" si="20"/>
        <v>2583978.0927999998</v>
      </c>
      <c r="M332" s="69">
        <f t="shared" si="21"/>
        <v>6625309.9328000005</v>
      </c>
    </row>
    <row r="333" spans="1:13" ht="18" x14ac:dyDescent="0.25">
      <c r="A333" s="50">
        <v>309</v>
      </c>
      <c r="B333" s="37" t="s">
        <v>11</v>
      </c>
      <c r="C333" s="40" t="s">
        <v>633</v>
      </c>
      <c r="D333" s="78">
        <v>1</v>
      </c>
      <c r="E333" s="43" t="s">
        <v>684</v>
      </c>
      <c r="F333" s="59">
        <v>46616960</v>
      </c>
      <c r="G333" s="59">
        <f t="shared" si="19"/>
        <v>1864678.4000000001</v>
      </c>
      <c r="H333" s="59">
        <v>0</v>
      </c>
      <c r="I333" s="59">
        <f>+F333*0.2</f>
        <v>9323392</v>
      </c>
      <c r="J333" s="59">
        <f t="shared" si="22"/>
        <v>233084.79999999999</v>
      </c>
      <c r="K333" s="59">
        <v>0</v>
      </c>
      <c r="L333" s="59">
        <f t="shared" si="20"/>
        <v>7302546.784</v>
      </c>
      <c r="M333" s="69">
        <f t="shared" si="21"/>
        <v>18723701.983999997</v>
      </c>
    </row>
    <row r="334" spans="1:13" x14ac:dyDescent="0.25">
      <c r="A334" s="50">
        <v>310</v>
      </c>
      <c r="B334" s="37" t="s">
        <v>11</v>
      </c>
      <c r="C334" s="40" t="s">
        <v>634</v>
      </c>
      <c r="D334" s="78">
        <v>1</v>
      </c>
      <c r="E334" s="43" t="s">
        <v>685</v>
      </c>
      <c r="F334" s="59">
        <v>7889024</v>
      </c>
      <c r="G334" s="59">
        <f t="shared" si="19"/>
        <v>315560.96000000002</v>
      </c>
      <c r="H334" s="59">
        <v>0</v>
      </c>
      <c r="I334" s="59">
        <f>+F334*14/100</f>
        <v>1104463.3600000001</v>
      </c>
      <c r="J334" s="59">
        <f t="shared" si="22"/>
        <v>39445.120000000003</v>
      </c>
      <c r="K334" s="59">
        <v>0</v>
      </c>
      <c r="L334" s="59">
        <f t="shared" si="20"/>
        <v>1174281.2223999999</v>
      </c>
      <c r="M334" s="69">
        <f t="shared" si="21"/>
        <v>2633750.6623999998</v>
      </c>
    </row>
    <row r="335" spans="1:13" x14ac:dyDescent="0.25">
      <c r="A335" s="50">
        <v>311</v>
      </c>
      <c r="B335" s="37" t="s">
        <v>11</v>
      </c>
      <c r="C335" s="40" t="s">
        <v>635</v>
      </c>
      <c r="D335" s="78">
        <v>1</v>
      </c>
      <c r="E335" s="43" t="s">
        <v>686</v>
      </c>
      <c r="F335" s="59">
        <v>7889024</v>
      </c>
      <c r="G335" s="59">
        <f t="shared" si="19"/>
        <v>315560.96000000002</v>
      </c>
      <c r="H335" s="59">
        <v>0</v>
      </c>
      <c r="I335" s="59">
        <f>+F335*14/100</f>
        <v>1104463.3600000001</v>
      </c>
      <c r="J335" s="59">
        <f t="shared" si="22"/>
        <v>39445.120000000003</v>
      </c>
      <c r="K335" s="59">
        <v>0</v>
      </c>
      <c r="L335" s="59">
        <f t="shared" si="20"/>
        <v>1174281.2223999999</v>
      </c>
      <c r="M335" s="69">
        <f t="shared" si="21"/>
        <v>2633750.6623999998</v>
      </c>
    </row>
    <row r="336" spans="1:13" ht="18" x14ac:dyDescent="0.25">
      <c r="A336" s="50">
        <v>312</v>
      </c>
      <c r="B336" s="37" t="s">
        <v>11</v>
      </c>
      <c r="C336" s="40" t="s">
        <v>636</v>
      </c>
      <c r="D336" s="78">
        <v>1</v>
      </c>
      <c r="E336" s="43" t="s">
        <v>687</v>
      </c>
      <c r="F336" s="59">
        <v>21515520</v>
      </c>
      <c r="G336" s="59">
        <f t="shared" si="19"/>
        <v>860620.80000000005</v>
      </c>
      <c r="H336" s="59">
        <v>0</v>
      </c>
      <c r="I336" s="59">
        <f>+F336*0.2</f>
        <v>4303104</v>
      </c>
      <c r="J336" s="59">
        <f t="shared" si="22"/>
        <v>107577.60000000001</v>
      </c>
      <c r="K336" s="59">
        <v>0</v>
      </c>
      <c r="L336" s="59">
        <f t="shared" si="20"/>
        <v>3370406.2080000001</v>
      </c>
      <c r="M336" s="69">
        <f t="shared" si="21"/>
        <v>8641708.6080000009</v>
      </c>
    </row>
    <row r="337" spans="1:13" x14ac:dyDescent="0.25">
      <c r="A337" s="50">
        <v>313</v>
      </c>
      <c r="B337" s="37" t="s">
        <v>11</v>
      </c>
      <c r="C337" s="40" t="s">
        <v>637</v>
      </c>
      <c r="D337" s="78">
        <v>1</v>
      </c>
      <c r="E337" s="43" t="s">
        <v>688</v>
      </c>
      <c r="F337" s="59">
        <v>14343680</v>
      </c>
      <c r="G337" s="59">
        <f t="shared" si="19"/>
        <v>573747.20000000007</v>
      </c>
      <c r="H337" s="59">
        <v>0</v>
      </c>
      <c r="I337" s="59">
        <f>+F337*0.14</f>
        <v>2008115.2000000002</v>
      </c>
      <c r="J337" s="59">
        <f t="shared" si="22"/>
        <v>71718.399999999994</v>
      </c>
      <c r="K337" s="59">
        <v>0</v>
      </c>
      <c r="L337" s="59">
        <f t="shared" si="20"/>
        <v>2135056.7680000002</v>
      </c>
      <c r="M337" s="69">
        <f t="shared" si="21"/>
        <v>4788637.5680000009</v>
      </c>
    </row>
    <row r="338" spans="1:13" ht="27" x14ac:dyDescent="0.25">
      <c r="A338" s="50">
        <v>314</v>
      </c>
      <c r="B338" s="37" t="s">
        <v>11</v>
      </c>
      <c r="C338" s="40" t="s">
        <v>638</v>
      </c>
      <c r="D338" s="78">
        <v>1</v>
      </c>
      <c r="E338" s="43" t="s">
        <v>689</v>
      </c>
      <c r="F338" s="59">
        <v>14343680</v>
      </c>
      <c r="G338" s="59">
        <f t="shared" si="19"/>
        <v>573747.20000000007</v>
      </c>
      <c r="H338" s="59">
        <v>0</v>
      </c>
      <c r="I338" s="59">
        <f>+F338*0.2</f>
        <v>2868736</v>
      </c>
      <c r="J338" s="59">
        <f t="shared" si="22"/>
        <v>71718.399999999994</v>
      </c>
      <c r="K338" s="59">
        <v>0</v>
      </c>
      <c r="L338" s="59">
        <f t="shared" si="20"/>
        <v>2246937.4720000001</v>
      </c>
      <c r="M338" s="69">
        <f t="shared" si="21"/>
        <v>5761139.0719999997</v>
      </c>
    </row>
    <row r="339" spans="1:13" ht="18" x14ac:dyDescent="0.25">
      <c r="A339" s="50">
        <v>315</v>
      </c>
      <c r="B339" s="37" t="s">
        <v>11</v>
      </c>
      <c r="C339" s="40" t="s">
        <v>639</v>
      </c>
      <c r="D339" s="78">
        <v>41</v>
      </c>
      <c r="E339" s="43" t="s">
        <v>690</v>
      </c>
      <c r="F339" s="59">
        <v>5594035</v>
      </c>
      <c r="G339" s="59">
        <f t="shared" si="19"/>
        <v>223761.4</v>
      </c>
      <c r="H339" s="59">
        <v>0</v>
      </c>
      <c r="I339" s="59">
        <f>+F339*0.14</f>
        <v>783164.9</v>
      </c>
      <c r="J339" s="59">
        <f t="shared" si="22"/>
        <v>27970.174999999999</v>
      </c>
      <c r="K339" s="59">
        <v>0</v>
      </c>
      <c r="L339" s="59">
        <f t="shared" si="20"/>
        <v>832672.10975000006</v>
      </c>
      <c r="M339" s="69">
        <f t="shared" si="21"/>
        <v>1867568.5847499999</v>
      </c>
    </row>
    <row r="340" spans="1:13" ht="18" x14ac:dyDescent="0.25">
      <c r="A340" s="50">
        <v>316</v>
      </c>
      <c r="B340" s="37" t="s">
        <v>11</v>
      </c>
      <c r="C340" s="40" t="s">
        <v>640</v>
      </c>
      <c r="D340" s="78">
        <v>1</v>
      </c>
      <c r="E340" s="43" t="s">
        <v>691</v>
      </c>
      <c r="F340" s="59">
        <v>67415296</v>
      </c>
      <c r="G340" s="59">
        <f t="shared" si="19"/>
        <v>2696611.8399999999</v>
      </c>
      <c r="H340" s="59">
        <v>0</v>
      </c>
      <c r="I340" s="59">
        <f>+F340*0.2</f>
        <v>13483059.200000001</v>
      </c>
      <c r="J340" s="59">
        <f t="shared" si="22"/>
        <v>337076.47999999998</v>
      </c>
      <c r="K340" s="59">
        <v>0</v>
      </c>
      <c r="L340" s="59">
        <f t="shared" si="20"/>
        <v>10560606.118400002</v>
      </c>
      <c r="M340" s="69">
        <f t="shared" si="21"/>
        <v>27077353.638400003</v>
      </c>
    </row>
    <row r="341" spans="1:13" ht="18" x14ac:dyDescent="0.25">
      <c r="A341" s="50">
        <v>317</v>
      </c>
      <c r="B341" s="37" t="s">
        <v>11</v>
      </c>
      <c r="C341" s="40" t="s">
        <v>641</v>
      </c>
      <c r="D341" s="78">
        <v>1</v>
      </c>
      <c r="E341" s="43" t="s">
        <v>692</v>
      </c>
      <c r="F341" s="59">
        <v>21236889</v>
      </c>
      <c r="G341" s="59">
        <f t="shared" si="19"/>
        <v>849475.56</v>
      </c>
      <c r="H341" s="59">
        <v>0</v>
      </c>
      <c r="I341" s="59">
        <f>+F341*0.18</f>
        <v>3822640.02</v>
      </c>
      <c r="J341" s="59">
        <f t="shared" si="22"/>
        <v>106184.44500000001</v>
      </c>
      <c r="K341" s="59">
        <v>0</v>
      </c>
      <c r="L341" s="59">
        <f t="shared" si="20"/>
        <v>3271542.7504500002</v>
      </c>
      <c r="M341" s="69">
        <f t="shared" si="21"/>
        <v>8049842.7754500005</v>
      </c>
    </row>
    <row r="342" spans="1:13" ht="18" x14ac:dyDescent="0.25">
      <c r="A342" s="50">
        <v>318</v>
      </c>
      <c r="B342" s="37" t="s">
        <v>11</v>
      </c>
      <c r="C342" s="40" t="s">
        <v>642</v>
      </c>
      <c r="D342" s="78">
        <v>1</v>
      </c>
      <c r="E342" s="43" t="s">
        <v>693</v>
      </c>
      <c r="F342" s="59">
        <v>14343680</v>
      </c>
      <c r="G342" s="59">
        <f t="shared" si="19"/>
        <v>573747.20000000007</v>
      </c>
      <c r="H342" s="59">
        <v>0</v>
      </c>
      <c r="I342" s="59">
        <f>+F342*0.2</f>
        <v>2868736</v>
      </c>
      <c r="J342" s="59">
        <f t="shared" si="22"/>
        <v>71718.399999999994</v>
      </c>
      <c r="K342" s="59">
        <v>0</v>
      </c>
      <c r="L342" s="59">
        <f t="shared" si="20"/>
        <v>2246937.4720000001</v>
      </c>
      <c r="M342" s="69">
        <f t="shared" si="21"/>
        <v>5761139.0719999997</v>
      </c>
    </row>
    <row r="343" spans="1:13" ht="18" x14ac:dyDescent="0.25">
      <c r="A343" s="50">
        <v>319</v>
      </c>
      <c r="B343" s="37" t="s">
        <v>11</v>
      </c>
      <c r="C343" s="40" t="s">
        <v>643</v>
      </c>
      <c r="D343" s="78">
        <v>1</v>
      </c>
      <c r="E343" s="43" t="s">
        <v>694</v>
      </c>
      <c r="F343" s="59">
        <v>25101440</v>
      </c>
      <c r="G343" s="59">
        <f t="shared" si="19"/>
        <v>1004057.6</v>
      </c>
      <c r="H343" s="59">
        <v>0</v>
      </c>
      <c r="I343" s="59">
        <f>+F343*0.18</f>
        <v>4518259.2</v>
      </c>
      <c r="J343" s="59">
        <f t="shared" si="22"/>
        <v>125507.2</v>
      </c>
      <c r="K343" s="59">
        <v>0</v>
      </c>
      <c r="L343" s="59">
        <f t="shared" si="20"/>
        <v>3866876.8319999999</v>
      </c>
      <c r="M343" s="69">
        <f t="shared" si="21"/>
        <v>9514700.8320000004</v>
      </c>
    </row>
    <row r="344" spans="1:13" ht="36" x14ac:dyDescent="0.25">
      <c r="A344" s="50">
        <v>320</v>
      </c>
      <c r="B344" s="37" t="s">
        <v>11</v>
      </c>
      <c r="C344" s="40" t="s">
        <v>644</v>
      </c>
      <c r="D344" s="78">
        <v>1</v>
      </c>
      <c r="E344" s="43" t="s">
        <v>695</v>
      </c>
      <c r="F344" s="59">
        <v>82476160</v>
      </c>
      <c r="G344" s="59">
        <f t="shared" si="19"/>
        <v>3299046.4</v>
      </c>
      <c r="H344" s="59">
        <v>0</v>
      </c>
      <c r="I344" s="59">
        <f>+F344*0.2</f>
        <v>16495232</v>
      </c>
      <c r="J344" s="59">
        <f t="shared" si="22"/>
        <v>412380.8</v>
      </c>
      <c r="K344" s="59">
        <v>0</v>
      </c>
      <c r="L344" s="59">
        <f t="shared" si="20"/>
        <v>12919890.464</v>
      </c>
      <c r="M344" s="69">
        <f t="shared" si="21"/>
        <v>33126549.663999997</v>
      </c>
    </row>
    <row r="345" spans="1:13" ht="18" x14ac:dyDescent="0.25">
      <c r="A345" s="50">
        <v>321</v>
      </c>
      <c r="B345" s="37" t="s">
        <v>11</v>
      </c>
      <c r="C345" s="40" t="s">
        <v>645</v>
      </c>
      <c r="D345" s="78">
        <v>1</v>
      </c>
      <c r="E345" s="43" t="s">
        <v>696</v>
      </c>
      <c r="F345" s="59">
        <v>79607424</v>
      </c>
      <c r="G345" s="59">
        <f t="shared" si="19"/>
        <v>3184296.96</v>
      </c>
      <c r="H345" s="59">
        <v>0</v>
      </c>
      <c r="I345" s="59">
        <f>+F345*0.2</f>
        <v>15921484.800000001</v>
      </c>
      <c r="J345" s="59">
        <f t="shared" si="22"/>
        <v>398037.12</v>
      </c>
      <c r="K345" s="59">
        <v>0</v>
      </c>
      <c r="L345" s="59">
        <f t="shared" si="20"/>
        <v>12470502.969600001</v>
      </c>
      <c r="M345" s="69">
        <f t="shared" si="21"/>
        <v>31974321.849600002</v>
      </c>
    </row>
    <row r="346" spans="1:13" ht="18" x14ac:dyDescent="0.25">
      <c r="A346" s="50">
        <v>322</v>
      </c>
      <c r="B346" s="37" t="s">
        <v>11</v>
      </c>
      <c r="C346" s="40" t="s">
        <v>646</v>
      </c>
      <c r="D346" s="78">
        <v>1</v>
      </c>
      <c r="E346" s="43" t="s">
        <v>697</v>
      </c>
      <c r="F346" s="59">
        <v>16495232</v>
      </c>
      <c r="G346" s="59">
        <f t="shared" si="19"/>
        <v>659809.28000000003</v>
      </c>
      <c r="H346" s="59">
        <v>0</v>
      </c>
      <c r="I346" s="59">
        <f>+F346*0.2</f>
        <v>3299046.4000000004</v>
      </c>
      <c r="J346" s="59">
        <f t="shared" si="22"/>
        <v>82476.160000000003</v>
      </c>
      <c r="K346" s="59">
        <v>0</v>
      </c>
      <c r="L346" s="59">
        <f t="shared" si="20"/>
        <v>2583978.0927999998</v>
      </c>
      <c r="M346" s="69">
        <f t="shared" si="21"/>
        <v>6625309.9328000005</v>
      </c>
    </row>
    <row r="347" spans="1:13" ht="18" x14ac:dyDescent="0.25">
      <c r="A347" s="50">
        <v>323</v>
      </c>
      <c r="B347" s="37" t="s">
        <v>11</v>
      </c>
      <c r="C347" s="40" t="s">
        <v>647</v>
      </c>
      <c r="D347" s="78">
        <v>1</v>
      </c>
      <c r="E347" s="43" t="s">
        <v>698</v>
      </c>
      <c r="F347" s="59">
        <v>14343680</v>
      </c>
      <c r="G347" s="59">
        <f t="shared" si="19"/>
        <v>573747.20000000007</v>
      </c>
      <c r="H347" s="59">
        <v>0</v>
      </c>
      <c r="I347" s="59">
        <f>+F347*0.2</f>
        <v>2868736</v>
      </c>
      <c r="J347" s="59">
        <f t="shared" si="22"/>
        <v>71718.399999999994</v>
      </c>
      <c r="K347" s="59">
        <v>0</v>
      </c>
      <c r="L347" s="59">
        <f t="shared" si="20"/>
        <v>2246937.4720000001</v>
      </c>
      <c r="M347" s="69">
        <f t="shared" si="21"/>
        <v>5761139.0719999997</v>
      </c>
    </row>
    <row r="348" spans="1:13" ht="18" x14ac:dyDescent="0.25">
      <c r="A348" s="50">
        <v>324</v>
      </c>
      <c r="B348" s="37" t="s">
        <v>11</v>
      </c>
      <c r="C348" s="40" t="s">
        <v>648</v>
      </c>
      <c r="D348" s="78">
        <v>1</v>
      </c>
      <c r="E348" s="43" t="s">
        <v>699</v>
      </c>
      <c r="F348" s="59">
        <v>139850880</v>
      </c>
      <c r="G348" s="59">
        <f t="shared" si="19"/>
        <v>5594035.2000000002</v>
      </c>
      <c r="H348" s="59">
        <v>0</v>
      </c>
      <c r="I348" s="59">
        <f>+F348*0.2</f>
        <v>27970176</v>
      </c>
      <c r="J348" s="59">
        <f t="shared" si="22"/>
        <v>699254.4</v>
      </c>
      <c r="K348" s="59">
        <v>0</v>
      </c>
      <c r="L348" s="59">
        <f t="shared" si="20"/>
        <v>21907640.352000002</v>
      </c>
      <c r="M348" s="69">
        <f t="shared" si="21"/>
        <v>56171105.952000007</v>
      </c>
    </row>
    <row r="349" spans="1:13" x14ac:dyDescent="0.25">
      <c r="A349" s="50">
        <v>325</v>
      </c>
      <c r="B349" s="37" t="s">
        <v>11</v>
      </c>
      <c r="C349" s="40" t="s">
        <v>649</v>
      </c>
      <c r="D349" s="78">
        <v>14</v>
      </c>
      <c r="E349" s="43" t="s">
        <v>700</v>
      </c>
      <c r="F349" s="59">
        <v>86779264</v>
      </c>
      <c r="G349" s="59">
        <f t="shared" si="19"/>
        <v>3471170.56</v>
      </c>
      <c r="H349" s="59">
        <v>0</v>
      </c>
      <c r="I349" s="59">
        <f>+F349*0.18</f>
        <v>15620267.52</v>
      </c>
      <c r="J349" s="59">
        <f t="shared" si="22"/>
        <v>433896.32</v>
      </c>
      <c r="K349" s="59">
        <v>0</v>
      </c>
      <c r="L349" s="59">
        <f t="shared" si="20"/>
        <v>13368345.619199999</v>
      </c>
      <c r="M349" s="69">
        <f t="shared" si="21"/>
        <v>32893680.019199997</v>
      </c>
    </row>
    <row r="350" spans="1:13" ht="18" x14ac:dyDescent="0.25">
      <c r="A350" s="50">
        <v>326</v>
      </c>
      <c r="B350" s="37" t="s">
        <v>11</v>
      </c>
      <c r="C350" s="40" t="s">
        <v>650</v>
      </c>
      <c r="D350" s="78">
        <v>1</v>
      </c>
      <c r="E350" s="43" t="s">
        <v>701</v>
      </c>
      <c r="F350" s="59">
        <v>20798336</v>
      </c>
      <c r="G350" s="59">
        <f t="shared" si="19"/>
        <v>831933.44000000006</v>
      </c>
      <c r="H350" s="59">
        <v>0</v>
      </c>
      <c r="I350" s="59">
        <f>+F350*20/100</f>
        <v>4159667.2</v>
      </c>
      <c r="J350" s="59">
        <f t="shared" si="22"/>
        <v>103991.67999999999</v>
      </c>
      <c r="K350" s="59">
        <v>0</v>
      </c>
      <c r="L350" s="59">
        <f t="shared" si="20"/>
        <v>3258059.3344000001</v>
      </c>
      <c r="M350" s="69">
        <f t="shared" si="21"/>
        <v>8353651.6544000013</v>
      </c>
    </row>
    <row r="351" spans="1:13" ht="18" x14ac:dyDescent="0.25">
      <c r="A351" s="50">
        <v>327</v>
      </c>
      <c r="B351" s="37" t="s">
        <v>11</v>
      </c>
      <c r="C351" s="40" t="s">
        <v>651</v>
      </c>
      <c r="D351" s="78">
        <v>1</v>
      </c>
      <c r="E351" s="43" t="s">
        <v>702</v>
      </c>
      <c r="F351" s="59">
        <v>32273280</v>
      </c>
      <c r="G351" s="59">
        <f t="shared" si="19"/>
        <v>1290931.2</v>
      </c>
      <c r="H351" s="59">
        <v>0</v>
      </c>
      <c r="I351" s="59">
        <f>+F351*0.18</f>
        <v>5809190.3999999994</v>
      </c>
      <c r="J351" s="59">
        <f t="shared" si="22"/>
        <v>161366.39999999999</v>
      </c>
      <c r="K351" s="59">
        <v>0</v>
      </c>
      <c r="L351" s="59">
        <f t="shared" si="20"/>
        <v>4971698.784</v>
      </c>
      <c r="M351" s="69">
        <f t="shared" si="21"/>
        <v>12233186.783999998</v>
      </c>
    </row>
    <row r="352" spans="1:13" ht="72" x14ac:dyDescent="0.25">
      <c r="A352" s="50">
        <v>328</v>
      </c>
      <c r="B352" s="37" t="s">
        <v>608</v>
      </c>
      <c r="C352" s="40" t="s">
        <v>613</v>
      </c>
      <c r="D352" s="78">
        <f>145+33+3+2+48+15+30+10+100</f>
        <v>386</v>
      </c>
      <c r="E352" s="43" t="s">
        <v>703</v>
      </c>
      <c r="F352" s="59">
        <f>6525000+1980000+180000+120000+810000+105000+1050000+400000+750000</f>
        <v>11920000</v>
      </c>
      <c r="G352" s="59">
        <f t="shared" si="19"/>
        <v>476800</v>
      </c>
      <c r="H352" s="59">
        <v>669284</v>
      </c>
      <c r="I352" s="59">
        <v>1632400</v>
      </c>
      <c r="J352" s="59">
        <f t="shared" si="22"/>
        <v>59600</v>
      </c>
      <c r="K352" s="59">
        <v>0</v>
      </c>
      <c r="L352" s="59">
        <v>1769561</v>
      </c>
      <c r="M352" s="69">
        <f>+G352+H352+I352+J352+K352+L352</f>
        <v>4607645</v>
      </c>
    </row>
    <row r="353" spans="1:13" ht="27" x14ac:dyDescent="0.25">
      <c r="A353" s="50">
        <v>329</v>
      </c>
      <c r="B353" s="37" t="s">
        <v>608</v>
      </c>
      <c r="C353" s="40" t="s">
        <v>652</v>
      </c>
      <c r="D353" s="78">
        <f>30+60</f>
        <v>90</v>
      </c>
      <c r="E353" s="43" t="s">
        <v>704</v>
      </c>
      <c r="F353" s="59">
        <v>4650000</v>
      </c>
      <c r="G353" s="59">
        <f t="shared" si="19"/>
        <v>186000</v>
      </c>
      <c r="H353" s="59">
        <v>333410</v>
      </c>
      <c r="I353" s="59">
        <v>0</v>
      </c>
      <c r="J353" s="59">
        <f t="shared" si="22"/>
        <v>23250</v>
      </c>
      <c r="K353" s="59">
        <v>0</v>
      </c>
      <c r="L353" s="59">
        <f t="shared" si="20"/>
        <v>607522.5</v>
      </c>
      <c r="M353" s="69">
        <f>+L353+J353+H353+G353</f>
        <v>1150182.5</v>
      </c>
    </row>
    <row r="354" spans="1:13" ht="45" x14ac:dyDescent="0.25">
      <c r="A354" s="50">
        <v>330</v>
      </c>
      <c r="B354" s="37" t="s">
        <v>608</v>
      </c>
      <c r="C354" s="40" t="s">
        <v>653</v>
      </c>
      <c r="D354" s="78">
        <f>50+186+165+1070+20+35</f>
        <v>1526</v>
      </c>
      <c r="E354" s="43" t="s">
        <v>705</v>
      </c>
      <c r="F354" s="59">
        <v>12804000</v>
      </c>
      <c r="G354" s="59">
        <f t="shared" si="19"/>
        <v>512160</v>
      </c>
      <c r="H354" s="59">
        <v>783231</v>
      </c>
      <c r="I354" s="59">
        <v>4481400</v>
      </c>
      <c r="J354" s="59">
        <f t="shared" si="22"/>
        <v>64020</v>
      </c>
      <c r="K354" s="59">
        <v>0</v>
      </c>
      <c r="L354" s="59">
        <f t="shared" si="20"/>
        <v>2255424.6</v>
      </c>
      <c r="M354" s="69">
        <f>+G354+H354+I354+J354+L354</f>
        <v>8096235.5999999996</v>
      </c>
    </row>
    <row r="355" spans="1:13" ht="54" x14ac:dyDescent="0.25">
      <c r="A355" s="50">
        <v>331</v>
      </c>
      <c r="B355" s="37" t="s">
        <v>608</v>
      </c>
      <c r="C355" s="40" t="s">
        <v>654</v>
      </c>
      <c r="D355" s="78">
        <f>163+38+50+217+28+252+230+115+15+19</f>
        <v>1127</v>
      </c>
      <c r="E355" s="43" t="s">
        <v>706</v>
      </c>
      <c r="F355" s="59">
        <v>29236430</v>
      </c>
      <c r="G355" s="59">
        <v>1169457</v>
      </c>
      <c r="H355" s="59">
        <v>1513304</v>
      </c>
      <c r="I355" s="59">
        <v>6929853</v>
      </c>
      <c r="J355" s="59">
        <v>146182</v>
      </c>
      <c r="K355" s="59">
        <v>0</v>
      </c>
      <c r="L355" s="59">
        <f t="shared" si="20"/>
        <v>4720620.45</v>
      </c>
      <c r="M355" s="69">
        <f>+G355+H355+I355+J355+L355</f>
        <v>14479416.449999999</v>
      </c>
    </row>
    <row r="356" spans="1:13" ht="18" x14ac:dyDescent="0.25">
      <c r="A356" s="50">
        <v>332</v>
      </c>
      <c r="B356" s="37" t="s">
        <v>608</v>
      </c>
      <c r="C356" s="40" t="s">
        <v>655</v>
      </c>
      <c r="D356" s="78">
        <v>1</v>
      </c>
      <c r="E356" s="43" t="s">
        <v>707</v>
      </c>
      <c r="F356" s="59">
        <v>29800000</v>
      </c>
      <c r="G356" s="59">
        <f>+F356*0.04</f>
        <v>1192000</v>
      </c>
      <c r="H356" s="59">
        <v>3257760</v>
      </c>
      <c r="I356" s="59">
        <v>5960000</v>
      </c>
      <c r="J356" s="59">
        <f>+F356*0.5/100</f>
        <v>149000</v>
      </c>
      <c r="K356" s="59">
        <v>0</v>
      </c>
      <c r="L356" s="59">
        <f t="shared" si="20"/>
        <v>4668170</v>
      </c>
      <c r="M356" s="69">
        <f>+G356+H356+I356+J356+L356</f>
        <v>15226930</v>
      </c>
    </row>
    <row r="357" spans="1:13" ht="18.75" thickBot="1" x14ac:dyDescent="0.3">
      <c r="A357" s="50">
        <v>333</v>
      </c>
      <c r="B357" s="51" t="s">
        <v>608</v>
      </c>
      <c r="C357" s="53" t="s">
        <v>656</v>
      </c>
      <c r="D357" s="82">
        <v>1</v>
      </c>
      <c r="E357" s="43" t="s">
        <v>708</v>
      </c>
      <c r="F357" s="59">
        <v>65700000</v>
      </c>
      <c r="G357" s="59">
        <f>+F357*0.04</f>
        <v>2628000</v>
      </c>
      <c r="H357" s="59">
        <v>4223340</v>
      </c>
      <c r="I357" s="59">
        <v>13140000</v>
      </c>
      <c r="J357" s="59">
        <f>+F357*0.5/100</f>
        <v>328500</v>
      </c>
      <c r="K357" s="59">
        <v>0</v>
      </c>
      <c r="L357" s="59">
        <f>+(F357+I357+J357+K357)*0.13</f>
        <v>10291905</v>
      </c>
      <c r="M357" s="70">
        <f>+G357+H357+I357+J357+L357</f>
        <v>30611745</v>
      </c>
    </row>
    <row r="358" spans="1:13" ht="16.5" thickBot="1" x14ac:dyDescent="0.3">
      <c r="A358" s="93" t="s">
        <v>183</v>
      </c>
      <c r="B358" s="94"/>
      <c r="C358" s="94"/>
      <c r="D358" s="95"/>
      <c r="E358" s="95"/>
      <c r="F358" s="20">
        <f>SUM(F294:F357)</f>
        <v>1330258832</v>
      </c>
      <c r="G358" s="28"/>
      <c r="H358" s="28"/>
      <c r="I358" s="28"/>
      <c r="J358" s="28"/>
      <c r="K358" s="28"/>
      <c r="L358" s="28"/>
      <c r="M358" s="36">
        <f>SUM(M306:M357)</f>
        <v>502744173.6171</v>
      </c>
    </row>
    <row r="359" spans="1:13" ht="16.5" thickBot="1" x14ac:dyDescent="0.3">
      <c r="A359" s="87" t="s">
        <v>184</v>
      </c>
      <c r="B359" s="88"/>
      <c r="C359" s="88"/>
      <c r="D359" s="89"/>
      <c r="E359" s="89"/>
      <c r="F359" s="36"/>
      <c r="G359" s="72"/>
      <c r="H359" s="72"/>
      <c r="I359" s="72"/>
      <c r="J359" s="72"/>
      <c r="K359" s="72"/>
      <c r="L359" s="72"/>
      <c r="M359" s="36">
        <f>(M69+M97+M303+M358)</f>
        <v>5501959473.0047998</v>
      </c>
    </row>
  </sheetData>
  <mergeCells count="110">
    <mergeCell ref="M188:M190"/>
    <mergeCell ref="A1:M1"/>
    <mergeCell ref="A2:M2"/>
    <mergeCell ref="A3:M3"/>
    <mergeCell ref="A70:M70"/>
    <mergeCell ref="A304:M304"/>
    <mergeCell ref="A98:M98"/>
    <mergeCell ref="G188:G190"/>
    <mergeCell ref="H188:H190"/>
    <mergeCell ref="I188:I190"/>
    <mergeCell ref="J188:J190"/>
    <mergeCell ref="K188:K190"/>
    <mergeCell ref="L188:L190"/>
    <mergeCell ref="M149:M150"/>
    <mergeCell ref="G184:G185"/>
    <mergeCell ref="H184:H185"/>
    <mergeCell ref="I184:I185"/>
    <mergeCell ref="J184:J185"/>
    <mergeCell ref="K184:K185"/>
    <mergeCell ref="L184:L185"/>
    <mergeCell ref="M184:M185"/>
    <mergeCell ref="G149:G150"/>
    <mergeCell ref="H149:H150"/>
    <mergeCell ref="I149:I150"/>
    <mergeCell ref="J149:J150"/>
    <mergeCell ref="K149:K150"/>
    <mergeCell ref="L149:L150"/>
    <mergeCell ref="M144:M145"/>
    <mergeCell ref="G147:G148"/>
    <mergeCell ref="H147:H148"/>
    <mergeCell ref="I147:I148"/>
    <mergeCell ref="J147:J148"/>
    <mergeCell ref="K147:K148"/>
    <mergeCell ref="L147:L148"/>
    <mergeCell ref="M147:M148"/>
    <mergeCell ref="G144:G145"/>
    <mergeCell ref="H144:H145"/>
    <mergeCell ref="I144:I145"/>
    <mergeCell ref="J144:J145"/>
    <mergeCell ref="K144:K145"/>
    <mergeCell ref="L144:L145"/>
    <mergeCell ref="K140:K141"/>
    <mergeCell ref="L140:L141"/>
    <mergeCell ref="M140:M141"/>
    <mergeCell ref="G142:G143"/>
    <mergeCell ref="H142:H143"/>
    <mergeCell ref="I142:I143"/>
    <mergeCell ref="J142:J143"/>
    <mergeCell ref="K142:K143"/>
    <mergeCell ref="L142:L143"/>
    <mergeCell ref="M142:M143"/>
    <mergeCell ref="K126:K127"/>
    <mergeCell ref="L126:L127"/>
    <mergeCell ref="M126:M127"/>
    <mergeCell ref="G137:G139"/>
    <mergeCell ref="H137:H139"/>
    <mergeCell ref="I137:I139"/>
    <mergeCell ref="J137:J139"/>
    <mergeCell ref="K137:K139"/>
    <mergeCell ref="L137:L139"/>
    <mergeCell ref="M137:M139"/>
    <mergeCell ref="A358:E358"/>
    <mergeCell ref="A359:E359"/>
    <mergeCell ref="G126:G127"/>
    <mergeCell ref="H126:H127"/>
    <mergeCell ref="I126:I127"/>
    <mergeCell ref="J126:J127"/>
    <mergeCell ref="G140:G141"/>
    <mergeCell ref="H140:H141"/>
    <mergeCell ref="I140:I141"/>
    <mergeCell ref="J140:J141"/>
    <mergeCell ref="A188:A190"/>
    <mergeCell ref="B188:B190"/>
    <mergeCell ref="C188:C190"/>
    <mergeCell ref="F188:F190"/>
    <mergeCell ref="A303:E303"/>
    <mergeCell ref="A149:A150"/>
    <mergeCell ref="B149:B150"/>
    <mergeCell ref="C149:C150"/>
    <mergeCell ref="F149:F150"/>
    <mergeCell ref="A184:A185"/>
    <mergeCell ref="B184:B185"/>
    <mergeCell ref="C184:C185"/>
    <mergeCell ref="F184:F185"/>
    <mergeCell ref="A144:A145"/>
    <mergeCell ref="B144:B145"/>
    <mergeCell ref="C144:C145"/>
    <mergeCell ref="F144:F145"/>
    <mergeCell ref="A147:A148"/>
    <mergeCell ref="B147:B148"/>
    <mergeCell ref="C147:C148"/>
    <mergeCell ref="F147:F148"/>
    <mergeCell ref="A140:A141"/>
    <mergeCell ref="B140:B141"/>
    <mergeCell ref="C140:C141"/>
    <mergeCell ref="F140:F141"/>
    <mergeCell ref="A142:A143"/>
    <mergeCell ref="B142:B143"/>
    <mergeCell ref="C142:C143"/>
    <mergeCell ref="F142:F143"/>
    <mergeCell ref="A126:A127"/>
    <mergeCell ref="B126:B127"/>
    <mergeCell ref="C126:C127"/>
    <mergeCell ref="F126:F127"/>
    <mergeCell ref="A137:A139"/>
    <mergeCell ref="B137:B139"/>
    <mergeCell ref="C137:C139"/>
    <mergeCell ref="F137:F139"/>
    <mergeCell ref="A69:E69"/>
    <mergeCell ref="A97:E97"/>
  </mergeCells>
  <pageMargins left="0.7" right="0.7" top="0.75" bottom="0.75" header="0.3" footer="0.3"/>
  <pageSetup paperSize="9" scale="84" orientation="portrait" r:id="rId1"/>
  <rowBreaks count="5" manualBreakCount="5">
    <brk id="141" max="16383" man="1"/>
    <brk id="183" max="16383" man="1"/>
    <brk id="230" max="16383" man="1"/>
    <brk id="277" max="16383" man="1"/>
    <brk id="3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LISTADO PAR 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2022-12-07T11:53:06Z</dcterms:modified>
</cp:coreProperties>
</file>